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defaultThemeVersion="166925"/>
  <mc:AlternateContent xmlns:mc="http://schemas.openxmlformats.org/markup-compatibility/2006">
    <mc:Choice Requires="x15">
      <x15ac:absPath xmlns:x15ac="http://schemas.microsoft.com/office/spreadsheetml/2010/11/ac" url="https://usdedeop-my.sharepoint.com/personal/michael_quinn_ed_gov/Documents/Documents/2023 Assessment/"/>
    </mc:Choice>
  </mc:AlternateContent>
  <xr:revisionPtr revIDLastSave="97" documentId="8_{FA9CD804-EEAB-4A66-8018-3A0ECD132A14}" xr6:coauthVersionLast="47" xr6:coauthVersionMax="47" xr10:uidLastSave="{D3925685-12CE-42ED-B910-3AD408D10ECA}"/>
  <bookViews>
    <workbookView xWindow="-120" yWindow="-16320" windowWidth="29040" windowHeight="15840" xr2:uid="{3709D529-CDE2-4C27-8393-CF0D8F04EF59}"/>
  </bookViews>
  <sheets>
    <sheet name="Overview" sheetId="7" r:id="rId1"/>
    <sheet name="Assessment Summary" sheetId="8" r:id="rId2"/>
    <sheet name="ERQ2" sheetId="2" r:id="rId3"/>
    <sheet name="MEQ2" sheetId="3" r:id="rId4"/>
    <sheet name="ERQ4" sheetId="4" r:id="rId5"/>
    <sheet name="CRED" sheetId="6" r:id="rId6"/>
    <sheet name="Lookups" sheetId="9" state="hidden" r:id="rId7"/>
  </sheets>
  <calcPr calcId="191029"/>
  <fileRecoveryPr repairLoad="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10" i="8" l="1"/>
  <c r="F10" i="8" l="1"/>
  <c r="E10" i="8"/>
  <c r="D10" i="8"/>
  <c r="C10" i="8"/>
  <c r="F9" i="8"/>
  <c r="E9" i="8"/>
  <c r="D9" i="8"/>
  <c r="C9" i="8"/>
  <c r="B9" i="8"/>
  <c r="F8" i="8"/>
  <c r="E8" i="8"/>
  <c r="D8" i="8"/>
  <c r="C8" i="8"/>
  <c r="B8" i="8"/>
  <c r="F7" i="8"/>
  <c r="E7" i="8"/>
  <c r="D7" i="8"/>
  <c r="C7" i="8"/>
  <c r="B7" i="8"/>
  <c r="H10" i="8" l="1"/>
  <c r="H7" i="8"/>
  <c r="H9" i="8"/>
  <c r="H8" i="8"/>
</calcChain>
</file>

<file path=xl/sharedStrings.xml><?xml version="1.0" encoding="utf-8"?>
<sst xmlns="http://schemas.openxmlformats.org/spreadsheetml/2006/main" count="370" uniqueCount="120">
  <si>
    <t>Alabama</t>
  </si>
  <si>
    <t>Alaska</t>
  </si>
  <si>
    <t>Arizona</t>
  </si>
  <si>
    <t>Arkansas</t>
  </si>
  <si>
    <t>California</t>
  </si>
  <si>
    <t>Colorado</t>
  </si>
  <si>
    <t>Connecticut</t>
  </si>
  <si>
    <t>Delaware</t>
  </si>
  <si>
    <t>Dist. of Columbia</t>
  </si>
  <si>
    <t>Florida</t>
  </si>
  <si>
    <t>Georgia</t>
  </si>
  <si>
    <t>Hawaii</t>
  </si>
  <si>
    <t>Idaho</t>
  </si>
  <si>
    <t>Illinois</t>
  </si>
  <si>
    <t>Indiana</t>
  </si>
  <si>
    <t>Iowa</t>
  </si>
  <si>
    <t>Kansas</t>
  </si>
  <si>
    <t>Kentucky</t>
  </si>
  <si>
    <t>Louisiana</t>
  </si>
  <si>
    <t>Maine</t>
  </si>
  <si>
    <t>Maryland</t>
  </si>
  <si>
    <t>Massachusetts</t>
  </si>
  <si>
    <t>Michigan</t>
  </si>
  <si>
    <t>Minnesota</t>
  </si>
  <si>
    <t>Mississippi</t>
  </si>
  <si>
    <t>Missouri</t>
  </si>
  <si>
    <t>Montana</t>
  </si>
  <si>
    <t>Nebraska</t>
  </si>
  <si>
    <t>Nevada</t>
  </si>
  <si>
    <t>New Hampshire</t>
  </si>
  <si>
    <t>New Jersey</t>
  </si>
  <si>
    <t>New Mexico</t>
  </si>
  <si>
    <t>New York</t>
  </si>
  <si>
    <t>North Carolina</t>
  </si>
  <si>
    <t>North Dakota</t>
  </si>
  <si>
    <t>Ohio</t>
  </si>
  <si>
    <t>Oklahoma</t>
  </si>
  <si>
    <t>Oregon</t>
  </si>
  <si>
    <t>Pennsylvania</t>
  </si>
  <si>
    <t>Puerto Rico</t>
  </si>
  <si>
    <t>Rhode Island</t>
  </si>
  <si>
    <t>South Carolina</t>
  </si>
  <si>
    <t>South Dakota</t>
  </si>
  <si>
    <t>Tennessee</t>
  </si>
  <si>
    <t>Texas</t>
  </si>
  <si>
    <t>Utah</t>
  </si>
  <si>
    <t>Vermont</t>
  </si>
  <si>
    <t>Virginia</t>
  </si>
  <si>
    <t>Washington</t>
  </si>
  <si>
    <t>West Virginia</t>
  </si>
  <si>
    <t>Wisconsin</t>
  </si>
  <si>
    <t>Wyoming</t>
  </si>
  <si>
    <t>State-ERQ2</t>
  </si>
  <si>
    <t>Negotiated Level</t>
  </si>
  <si>
    <t>State-MEQ2</t>
  </si>
  <si>
    <t>State-ERQ4</t>
  </si>
  <si>
    <t>Overview - Sheet 1 of 7</t>
  </si>
  <si>
    <t>Rehabilitation Services Administration</t>
  </si>
  <si>
    <t>Purpose</t>
  </si>
  <si>
    <t>Which RSA guidance document explains the details of performance calculation?</t>
  </si>
  <si>
    <t xml:space="preserve">On May 10, 2023, the Departments published a revision to joint guidance: Negotiations and Sanctions Guidance for the WIOA Core Programs. This guidance is linked below: </t>
  </si>
  <si>
    <t>RSA-TAC-20-02</t>
  </si>
  <si>
    <t>Glossary of Terms:</t>
  </si>
  <si>
    <t>Content Links:</t>
  </si>
  <si>
    <t>Assessment Summary</t>
  </si>
  <si>
    <t>Employment Rate - 2nd Quarter After Exit</t>
  </si>
  <si>
    <t>Median Earnings - 2nd Quarter After Exit</t>
  </si>
  <si>
    <t>Employment Rate - 4th Quarter After Exit</t>
  </si>
  <si>
    <t>Credential Attainment Rate</t>
  </si>
  <si>
    <t>End of Sheet</t>
  </si>
  <si>
    <t>Select a State</t>
  </si>
  <si>
    <t>The purpose of this tool is to provide State VR programs with the results and details of Program Year (PY) 2023 performance assessments.</t>
  </si>
  <si>
    <t>Which WIOA Performance Indicators did RSA assess in PY 2023?</t>
  </si>
  <si>
    <t>Sheet 3 of 6</t>
  </si>
  <si>
    <t>Employment Rate in the Second Quarter After Exit - Program Year 2023</t>
  </si>
  <si>
    <t xml:space="preserve">Expected Level </t>
  </si>
  <si>
    <t>(Updated) Pre-Program Year Estimated Level</t>
  </si>
  <si>
    <t xml:space="preserve">Post-Program Year Estimated Level </t>
  </si>
  <si>
    <t>Actual Level</t>
  </si>
  <si>
    <t xml:space="preserve">Adjustment Factor </t>
  </si>
  <si>
    <t>Adjusted Level</t>
  </si>
  <si>
    <t>Performance Assessment</t>
  </si>
  <si>
    <t>TA Required</t>
  </si>
  <si>
    <t>Sheet 4 of 6</t>
  </si>
  <si>
    <t>Sheet 5 of 6</t>
  </si>
  <si>
    <t>Sheet 6 of 6</t>
  </si>
  <si>
    <t>Median Earnings in the Second Quarter After Exit - Program Year 2023</t>
  </si>
  <si>
    <t>Employment Rate in the Fourth Quarter After Exit - Program Year 2023</t>
  </si>
  <si>
    <t>Assessment Summary - Sheet 2 of 7</t>
  </si>
  <si>
    <t>Adjustment Factor</t>
  </si>
  <si>
    <t>for sake of curiosity…</t>
  </si>
  <si>
    <t>WIOA Performance Indicators</t>
  </si>
  <si>
    <t>*Measurable Skill Gains Rate</t>
  </si>
  <si>
    <t xml:space="preserve"> - </t>
  </si>
  <si>
    <t>for comparison</t>
  </si>
  <si>
    <t>Employment Rate -  2nd Quarter After Exit</t>
  </si>
  <si>
    <t>Employment Rate -  4th Quarter After Exit</t>
  </si>
  <si>
    <t xml:space="preserve">The individual indicator score is calculated by dividing the actual level of performance achieved by the adjusted level of performance. </t>
  </si>
  <si>
    <t>The adjusted level of performance is calculated by adding the adjustment factor to the negotiated level of performance.</t>
  </si>
  <si>
    <t>Individual indicators incur performance failures when the result is below the 50.0 percent threshold.</t>
  </si>
  <si>
    <t>Additional detail on performance calculations and applicable terms available within RSA TAC 20-02 and in the overview sheet of this workbook.</t>
  </si>
  <si>
    <t>Link to next sheet</t>
  </si>
  <si>
    <t>End of current sheet</t>
  </si>
  <si>
    <r>
      <rPr>
        <b/>
        <sz val="12"/>
        <color theme="1"/>
        <rFont val="Aptos"/>
        <family val="2"/>
      </rPr>
      <t>(Actual Level/Adjusted Level</t>
    </r>
    <r>
      <rPr>
        <sz val="12"/>
        <color theme="1"/>
        <rFont val="Aptos"/>
        <family val="2"/>
      </rPr>
      <t>)</t>
    </r>
  </si>
  <si>
    <r>
      <t>Actual/</t>
    </r>
    <r>
      <rPr>
        <b/>
        <sz val="11"/>
        <color theme="2" tint="-0.499984740745262"/>
        <rFont val="Aptos"/>
        <family val="2"/>
      </rPr>
      <t>Negot. Level</t>
    </r>
  </si>
  <si>
    <t xml:space="preserve">PY 23 Performance Assessment </t>
  </si>
  <si>
    <t>RSA-FAQ 24-02</t>
  </si>
  <si>
    <r>
      <rPr>
        <b/>
        <sz val="11"/>
        <color theme="1"/>
        <rFont val="Aptos"/>
        <family val="2"/>
      </rPr>
      <t>Expected levels of performance</t>
    </r>
    <r>
      <rPr>
        <sz val="11"/>
        <color theme="1"/>
        <rFont val="Aptos"/>
        <family val="2"/>
      </rPr>
      <t xml:space="preserve"> are the levels of performance proposed by the state in the initial submission of the Unified or Combined State Plan and in the required two-year modification of the Unified or Combined State Plan prior to negotiations (WIOA section 116(b)(3)(A)(iii)) for each primary indicator of performance for each core program.</t>
    </r>
  </si>
  <si>
    <r>
      <rPr>
        <b/>
        <sz val="11"/>
        <color theme="1"/>
        <rFont val="Aptos"/>
        <family val="2"/>
      </rPr>
      <t>Negotiated levels of performance</t>
    </r>
    <r>
      <rPr>
        <sz val="11"/>
        <color theme="1"/>
        <rFont val="Aptos"/>
        <family val="2"/>
      </rPr>
      <t xml:space="preserve"> are the levels of performance mutually agreed to by the state and the Departments for each respective program. The negotiations process must be based on four factors described in section 4 of this guidance. These negotiated levels 4 of performance must be incorporated into the approved Unified or Combined State Plan and the approved two-year modification of that Plan (WIOA section 116(b)(3)(A)(iv)) for each primary indicator of performance for each core program.</t>
    </r>
  </si>
  <si>
    <r>
      <rPr>
        <b/>
        <sz val="11"/>
        <color theme="1"/>
        <rFont val="Aptos"/>
        <family val="2"/>
      </rPr>
      <t>Adjusted levels of performance</t>
    </r>
    <r>
      <rPr>
        <sz val="11"/>
        <color theme="1"/>
        <rFont val="Aptos"/>
        <family val="2"/>
      </rPr>
      <t xml:space="preserve"> are levels of performance determined by adjusting the negotiated levels of performance at the end of the program year to reflect actual characteristics of participants served and the actual economic conditions experienced using the statistical adjustment model (see below) (WIOA section 116(b)(3)(A)(vii)).</t>
    </r>
  </si>
  <si>
    <r>
      <rPr>
        <b/>
        <sz val="11"/>
        <color theme="1"/>
        <rFont val="Aptos"/>
        <family val="2"/>
      </rPr>
      <t>Actual level of performance</t>
    </r>
    <r>
      <rPr>
        <sz val="11"/>
        <color theme="1"/>
        <rFont val="Aptos"/>
        <family val="2"/>
      </rPr>
      <t xml:space="preserve"> is the outcome reported by a state on the Statewide Performance Report (ETA-9169 OMB No. 1205-0526) for each primary indicator of performance for each core program (section 116(d)(2) of WIOA). The Departments will compare actual levels of performance to the adjusted levels of performance at the close of the program year to determine the state’s performance success or failure pursuant to section 116(b)(3)(A)(vii) of WIOA.</t>
    </r>
  </si>
  <si>
    <r>
      <rPr>
        <b/>
        <sz val="11"/>
        <color theme="1"/>
        <rFont val="Aptos"/>
        <family val="2"/>
      </rPr>
      <t>Adjustment factor</t>
    </r>
    <r>
      <rPr>
        <sz val="11"/>
        <color theme="1"/>
        <rFont val="Aptos"/>
        <family val="2"/>
      </rPr>
      <t xml:space="preserve"> is a positive or negative difference that will be added to the negotiated level of performance to determine the adjusted level of performance. The adjustment factor is the difference between the estimated levels of performance predicted by the statistical adjustment model based on pre-program year estimates of participant characteristics and economic conditions and the levels of performance re-estimated by the statistical adjustment model after the close of the program year based on the actual participant characteristics and economic conditions. This calculation will yield a positive or negative difference, which will be used as the adjustment factor for the program year.</t>
    </r>
  </si>
  <si>
    <r>
      <rPr>
        <b/>
        <sz val="11"/>
        <color theme="1"/>
        <rFont val="Aptos"/>
        <family val="2"/>
      </rPr>
      <t>Individual indicator score</t>
    </r>
    <r>
      <rPr>
        <sz val="11"/>
        <color theme="1"/>
        <rFont val="Aptos"/>
        <family val="2"/>
      </rPr>
      <t xml:space="preserve"> is the proportion the actual level of performance represents of the adjusted level of performance for a single performance indicator for a single program. It is calculated by dividing the actual level of performance achieved by the adjusted level of performance (20 C.F.R. § 677.190(c)(5) and 34 C.F.R. §§ 361.190(c)(5) and 463.190(c)(5)).</t>
    </r>
  </si>
  <si>
    <r>
      <rPr>
        <b/>
        <sz val="11"/>
        <color theme="1"/>
        <rFont val="Aptos"/>
        <family val="2"/>
      </rPr>
      <t>Statistical adjustment model</t>
    </r>
    <r>
      <rPr>
        <sz val="11"/>
        <color theme="1"/>
        <rFont val="Aptos"/>
        <family val="2"/>
      </rPr>
      <t xml:space="preserve"> is an objective regression model, developed pursuant to section 116(b)(3)(A)(3)(viii) of WIOA, used to estimate levels of performance and derive the adjusted levels of performance based on participant characteristics and economic conditions. Economic conditions include differences in unemployment rates and job losses or gains in particular industries. Characteristics of participants include but are not limited to: indicators of poor work history, lack of work experience, lack of educational or occupational skills attainment, dislocation from high-wage and high-benefit employment, low levels of literacy or English proficiency, disability status, homelessness, ex-offender status, and welfare dependency (20 C.F.R. § 677.170(c) and 34 C.F.R. §§ 361.170(c) and 463.170(c)). The statistical adjustment model also considers other factors that, through empirical support, are determined to have an effect on state outcomes.</t>
    </r>
  </si>
  <si>
    <t>On August 14, 2024, the Departments issued joint guidance outlining the approach to PY 2023 performance assessments. This guidance is linked below:</t>
  </si>
  <si>
    <t>Credential Attainment Rate - Program Year 2023</t>
  </si>
  <si>
    <t>Indicator Score</t>
  </si>
  <si>
    <t>Within this workbook, RSA shares the assessement of Individual Indicator Scores for: Employment Rate Q2, Median Earnings Q2, Employment Rate Q4, and Credential Attainment Rate. As described in FAQ 24-02, RSA did not assess Measurable Skill Gains Rate, nor did RSA calculate Overall State Program Scores for State VR programs in PY 2023.</t>
  </si>
  <si>
    <t>* As described in FAQ 24-02, RSA did not assess Measurable Skill Gains in PY 22, nor did it assess Overall State Program Scores.</t>
  </si>
  <si>
    <t>End of Workbook</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</si>
</sst>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5" formatCode="0.000"/>
    <numFmt numFmtId="166" formatCode="0.0000"/>
    <numFmt numFmtId="167" formatCode="0.0%"/>
    <numFmt numFmtId="168" formatCode="&quot;$&quot;#,##0"/>
    <numFmt numFmtId="169" formatCode="0.000000000000000%"/>
  </numFmts>
  <fonts count="19" x14ac:knownFonts="1">
    <font>
      <sz val="11"/>
      <color theme="1"/>
      <name val="Calibri"/>
      <family val="2"/>
      <scheme val="minor"/>
    </font>
    <font>
      <sz val="11"/>
      <color theme="1"/>
      <name val="Calibri"/>
      <family val="2"/>
      <scheme val="minor"/>
    </font>
    <font>
      <u/>
      <sz val="11"/>
      <color theme="10"/>
      <name val="Calibri"/>
      <family val="2"/>
      <scheme val="minor"/>
    </font>
    <font>
      <b/>
      <sz val="14"/>
      <color theme="1"/>
      <name val="Aptos"/>
      <family val="2"/>
    </font>
    <font>
      <sz val="11"/>
      <color theme="1"/>
      <name val="Aptos"/>
      <family val="2"/>
    </font>
    <font>
      <sz val="11"/>
      <name val="Aptos"/>
      <family val="2"/>
    </font>
    <font>
      <sz val="11"/>
      <color rgb="FF000000"/>
      <name val="Aptos"/>
      <family val="2"/>
    </font>
    <font>
      <b/>
      <sz val="11"/>
      <color theme="1"/>
      <name val="Aptos"/>
      <family val="2"/>
    </font>
    <font>
      <sz val="8"/>
      <color theme="0"/>
      <name val="Aptos"/>
      <family val="2"/>
    </font>
    <font>
      <sz val="12"/>
      <color theme="1"/>
      <name val="Aptos"/>
      <family val="2"/>
    </font>
    <font>
      <b/>
      <sz val="12"/>
      <color theme="1"/>
      <name val="Aptos"/>
      <family val="2"/>
    </font>
    <font>
      <sz val="11"/>
      <color theme="2" tint="-0.499984740745262"/>
      <name val="Aptos"/>
      <family val="2"/>
    </font>
    <font>
      <b/>
      <sz val="11"/>
      <color theme="2" tint="-0.499984740745262"/>
      <name val="Aptos"/>
      <family val="2"/>
    </font>
    <font>
      <sz val="12"/>
      <color theme="1" tint="0.34998626667073579"/>
      <name val="Aptos"/>
      <family val="2"/>
    </font>
    <font>
      <sz val="10"/>
      <color theme="1"/>
      <name val="Aptos"/>
      <family val="2"/>
    </font>
    <font>
      <u/>
      <sz val="11"/>
      <color theme="10"/>
      <name val="Aptos"/>
      <family val="2"/>
    </font>
    <font>
      <sz val="11"/>
      <color theme="2" tint="-0.89999084444715716"/>
      <name val="Aptos"/>
      <family val="2"/>
    </font>
    <font>
      <b/>
      <sz val="16"/>
      <color theme="0"/>
      <name val="Aptos"/>
      <family val="2"/>
    </font>
    <font>
      <b/>
      <sz val="12"/>
      <color theme="3" tint="0.39997558519241921"/>
      <name val="Aptos"/>
      <family val="2"/>
    </font>
  </fonts>
  <fills count="11">
    <fill>
      <patternFill patternType="none"/>
    </fill>
    <fill>
      <patternFill patternType="gray125"/>
    </fill>
    <fill>
      <patternFill patternType="solid">
        <fgColor theme="0"/>
        <bgColor indexed="64"/>
      </patternFill>
    </fill>
    <fill>
      <patternFill patternType="solid">
        <fgColor theme="3" tint="-0.499984740745262"/>
        <bgColor indexed="64"/>
      </patternFill>
    </fill>
    <fill>
      <patternFill patternType="solid">
        <fgColor theme="8" tint="-0.249977111117893"/>
        <bgColor indexed="64"/>
      </patternFill>
    </fill>
    <fill>
      <patternFill patternType="solid">
        <fgColor theme="0" tint="-4.9989318521683403E-2"/>
        <bgColor indexed="64"/>
      </patternFill>
    </fill>
    <fill>
      <patternFill patternType="solid">
        <fgColor theme="7" tint="0.79998168889431442"/>
        <bgColor indexed="64"/>
      </patternFill>
    </fill>
    <fill>
      <patternFill patternType="solid">
        <fgColor theme="5" tint="0.79998168889431442"/>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theme="3" tint="0.79998168889431442"/>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medium">
        <color indexed="64"/>
      </left>
      <right style="medium">
        <color indexed="64"/>
      </right>
      <top style="medium">
        <color indexed="64"/>
      </top>
      <bottom style="medium">
        <color indexed="64"/>
      </bottom>
      <diagonal/>
    </border>
  </borders>
  <cellStyleXfs count="3">
    <xf numFmtId="0" fontId="0" fillId="0" borderId="0"/>
    <xf numFmtId="9" fontId="1" fillId="0" borderId="0" applyFont="0" applyFill="0" applyBorder="0" applyAlignment="0" applyProtection="0"/>
    <xf numFmtId="0" fontId="2" fillId="0" borderId="0" applyNumberFormat="0" applyFill="0" applyBorder="0" applyAlignment="0" applyProtection="0"/>
  </cellStyleXfs>
  <cellXfs count="109">
    <xf numFmtId="0" fontId="0" fillId="0" borderId="0" xfId="0"/>
    <xf numFmtId="0" fontId="3" fillId="0" borderId="0" xfId="0" applyFont="1"/>
    <xf numFmtId="0" fontId="4" fillId="0" borderId="0" xfId="0" applyFont="1"/>
    <xf numFmtId="165" fontId="4" fillId="0" borderId="0" xfId="0" applyNumberFormat="1" applyFont="1"/>
    <xf numFmtId="165" fontId="5" fillId="0" borderId="0" xfId="0" applyNumberFormat="1" applyFont="1"/>
    <xf numFmtId="0" fontId="4" fillId="0" borderId="0" xfId="0" applyFont="1" applyFill="1"/>
    <xf numFmtId="0" fontId="5" fillId="0" borderId="4" xfId="0" applyFont="1" applyBorder="1" applyAlignment="1">
      <alignment horizontal="center"/>
    </xf>
    <xf numFmtId="0" fontId="4" fillId="0" borderId="6" xfId="0" applyFont="1" applyBorder="1"/>
    <xf numFmtId="165" fontId="4" fillId="0" borderId="1" xfId="0" applyNumberFormat="1" applyFont="1" applyBorder="1"/>
    <xf numFmtId="165" fontId="4" fillId="0" borderId="1" xfId="0" applyNumberFormat="1" applyFont="1" applyBorder="1" applyAlignment="1">
      <alignment horizontal="right"/>
    </xf>
    <xf numFmtId="165" fontId="5" fillId="0" borderId="1" xfId="0" applyNumberFormat="1" applyFont="1" applyBorder="1"/>
    <xf numFmtId="166" fontId="4" fillId="0" borderId="1" xfId="0" applyNumberFormat="1" applyFont="1" applyBorder="1" applyAlignment="1">
      <alignment horizontal="right"/>
    </xf>
    <xf numFmtId="10" fontId="4" fillId="2" borderId="1" xfId="0" applyNumberFormat="1" applyFont="1" applyFill="1" applyBorder="1" applyAlignment="1">
      <alignment horizontal="right"/>
    </xf>
    <xf numFmtId="0" fontId="4" fillId="0" borderId="1" xfId="0" applyFont="1" applyBorder="1" applyAlignment="1">
      <alignment horizontal="right"/>
    </xf>
    <xf numFmtId="0" fontId="4" fillId="2" borderId="6" xfId="0" applyFont="1" applyFill="1" applyBorder="1"/>
    <xf numFmtId="165" fontId="4" fillId="2" borderId="1" xfId="0" applyNumberFormat="1" applyFont="1" applyFill="1" applyBorder="1"/>
    <xf numFmtId="165" fontId="4" fillId="2" borderId="1" xfId="0" applyNumberFormat="1" applyFont="1" applyFill="1" applyBorder="1" applyAlignment="1">
      <alignment horizontal="right"/>
    </xf>
    <xf numFmtId="165" fontId="5" fillId="2" borderId="1" xfId="0" applyNumberFormat="1" applyFont="1" applyFill="1" applyBorder="1"/>
    <xf numFmtId="165" fontId="6" fillId="2" borderId="1" xfId="0" applyNumberFormat="1" applyFont="1" applyFill="1" applyBorder="1" applyAlignment="1">
      <alignment horizontal="right"/>
    </xf>
    <xf numFmtId="0" fontId="4" fillId="2" borderId="7" xfId="0" applyFont="1" applyFill="1" applyBorder="1"/>
    <xf numFmtId="165" fontId="4" fillId="2" borderId="2" xfId="0" applyNumberFormat="1" applyFont="1" applyFill="1" applyBorder="1"/>
    <xf numFmtId="165" fontId="4" fillId="2" borderId="2" xfId="0" applyNumberFormat="1" applyFont="1" applyFill="1" applyBorder="1" applyAlignment="1">
      <alignment horizontal="right"/>
    </xf>
    <xf numFmtId="165" fontId="5" fillId="2" borderId="2" xfId="0" applyNumberFormat="1" applyFont="1" applyFill="1" applyBorder="1"/>
    <xf numFmtId="166" fontId="4" fillId="0" borderId="2" xfId="0" applyNumberFormat="1" applyFont="1" applyBorder="1" applyAlignment="1">
      <alignment horizontal="right"/>
    </xf>
    <xf numFmtId="10" fontId="4" fillId="2" borderId="2" xfId="0" applyNumberFormat="1" applyFont="1" applyFill="1" applyBorder="1" applyAlignment="1">
      <alignment horizontal="right"/>
    </xf>
    <xf numFmtId="0" fontId="4" fillId="0" borderId="2" xfId="0" applyFont="1" applyBorder="1" applyAlignment="1">
      <alignment horizontal="right"/>
    </xf>
    <xf numFmtId="166" fontId="4" fillId="0" borderId="0" xfId="0" applyNumberFormat="1" applyFont="1"/>
    <xf numFmtId="0" fontId="4" fillId="2" borderId="0" xfId="0" applyFont="1" applyFill="1"/>
    <xf numFmtId="165" fontId="4" fillId="2" borderId="1" xfId="0" applyNumberFormat="1" applyFont="1" applyFill="1" applyBorder="1" applyAlignment="1"/>
    <xf numFmtId="167" fontId="4" fillId="2" borderId="1" xfId="0" applyNumberFormat="1" applyFont="1" applyFill="1" applyBorder="1" applyAlignment="1">
      <alignment horizontal="right"/>
    </xf>
    <xf numFmtId="167" fontId="4" fillId="2" borderId="2" xfId="0" applyNumberFormat="1" applyFont="1" applyFill="1" applyBorder="1" applyAlignment="1">
      <alignment horizontal="right"/>
    </xf>
    <xf numFmtId="4" fontId="4" fillId="0" borderId="0" xfId="0" applyNumberFormat="1" applyFont="1"/>
    <xf numFmtId="4" fontId="5" fillId="2" borderId="1" xfId="0" applyNumberFormat="1" applyFont="1" applyFill="1" applyBorder="1"/>
    <xf numFmtId="4" fontId="5" fillId="2" borderId="1" xfId="0" applyNumberFormat="1" applyFont="1" applyFill="1" applyBorder="1" applyAlignment="1">
      <alignment horizontal="right"/>
    </xf>
    <xf numFmtId="4" fontId="5" fillId="2" borderId="0" xfId="0" applyNumberFormat="1" applyFont="1" applyFill="1"/>
    <xf numFmtId="0" fontId="5" fillId="2" borderId="6" xfId="0" applyFont="1" applyFill="1" applyBorder="1"/>
    <xf numFmtId="0" fontId="4" fillId="0" borderId="9" xfId="0" applyFont="1" applyBorder="1" applyAlignment="1">
      <alignment horizontal="right"/>
    </xf>
    <xf numFmtId="0" fontId="5" fillId="2" borderId="7" xfId="0" applyFont="1" applyFill="1" applyBorder="1"/>
    <xf numFmtId="4" fontId="5" fillId="2" borderId="2" xfId="0" applyNumberFormat="1" applyFont="1" applyFill="1" applyBorder="1"/>
    <xf numFmtId="4" fontId="5" fillId="2" borderId="2" xfId="0" applyNumberFormat="1" applyFont="1" applyFill="1" applyBorder="1" applyAlignment="1">
      <alignment horizontal="right"/>
    </xf>
    <xf numFmtId="0" fontId="4" fillId="0" borderId="10" xfId="0" applyFont="1" applyBorder="1" applyAlignment="1">
      <alignment horizontal="right"/>
    </xf>
    <xf numFmtId="165" fontId="5" fillId="2" borderId="1" xfId="0" applyNumberFormat="1" applyFont="1" applyFill="1" applyBorder="1" applyAlignment="1">
      <alignment horizontal="right"/>
    </xf>
    <xf numFmtId="166" fontId="5" fillId="2" borderId="1" xfId="0" applyNumberFormat="1" applyFont="1" applyFill="1" applyBorder="1" applyAlignment="1">
      <alignment horizontal="right"/>
    </xf>
    <xf numFmtId="0" fontId="4" fillId="2" borderId="1" xfId="0" applyFont="1" applyFill="1" applyBorder="1" applyAlignment="1">
      <alignment horizontal="right"/>
    </xf>
    <xf numFmtId="165" fontId="5" fillId="2" borderId="2" xfId="0" applyNumberFormat="1" applyFont="1" applyFill="1" applyBorder="1" applyAlignment="1">
      <alignment horizontal="right"/>
    </xf>
    <xf numFmtId="166" fontId="5" fillId="2" borderId="2" xfId="0" applyNumberFormat="1" applyFont="1" applyFill="1" applyBorder="1" applyAlignment="1">
      <alignment horizontal="right"/>
    </xf>
    <xf numFmtId="0" fontId="4" fillId="2" borderId="2" xfId="0" applyFont="1" applyFill="1" applyBorder="1" applyAlignment="1">
      <alignment horizontal="right"/>
    </xf>
    <xf numFmtId="0" fontId="5" fillId="0" borderId="0" xfId="0" applyFont="1" applyBorder="1" applyAlignment="1">
      <alignment horizontal="center"/>
    </xf>
    <xf numFmtId="0" fontId="2" fillId="0" borderId="0" xfId="2"/>
    <xf numFmtId="0" fontId="8" fillId="0" borderId="0" xfId="0" applyFont="1"/>
    <xf numFmtId="0" fontId="4" fillId="6" borderId="11" xfId="0" applyFont="1" applyFill="1" applyBorder="1"/>
    <xf numFmtId="0" fontId="9" fillId="0" borderId="0" xfId="0" applyFont="1"/>
    <xf numFmtId="0" fontId="10" fillId="0" borderId="0" xfId="0" applyFont="1" applyAlignment="1">
      <alignment horizontal="right" wrapText="1"/>
    </xf>
    <xf numFmtId="0" fontId="11" fillId="0" borderId="0" xfId="0" applyFont="1" applyAlignment="1">
      <alignment horizontal="center"/>
    </xf>
    <xf numFmtId="0" fontId="10" fillId="0" borderId="0" xfId="0" applyFont="1"/>
    <xf numFmtId="0" fontId="9" fillId="0" borderId="0" xfId="0" applyFont="1" applyAlignment="1">
      <alignment horizontal="right"/>
    </xf>
    <xf numFmtId="0" fontId="9" fillId="6" borderId="0" xfId="0" applyFont="1" applyFill="1" applyAlignment="1">
      <alignment horizontal="right"/>
    </xf>
    <xf numFmtId="0" fontId="13" fillId="5" borderId="0" xfId="0" applyFont="1" applyFill="1" applyAlignment="1">
      <alignment horizontal="left" indent="1"/>
    </xf>
    <xf numFmtId="0" fontId="13" fillId="5" borderId="0" xfId="0" applyFont="1" applyFill="1" applyAlignment="1">
      <alignment horizontal="right"/>
    </xf>
    <xf numFmtId="0" fontId="11" fillId="0" borderId="0" xfId="0" applyFont="1"/>
    <xf numFmtId="0" fontId="9" fillId="0" borderId="0" xfId="0" applyFont="1" applyAlignment="1">
      <alignment horizontal="left" indent="1"/>
    </xf>
    <xf numFmtId="167" fontId="9" fillId="0" borderId="0" xfId="1" applyNumberFormat="1" applyFont="1" applyAlignment="1">
      <alignment horizontal="right"/>
    </xf>
    <xf numFmtId="9" fontId="11" fillId="0" borderId="0" xfId="1" applyFont="1"/>
    <xf numFmtId="168" fontId="9" fillId="0" borderId="0" xfId="1" applyNumberFormat="1" applyFont="1" applyAlignment="1">
      <alignment horizontal="right"/>
    </xf>
    <xf numFmtId="169" fontId="4" fillId="0" borderId="0" xfId="0" applyNumberFormat="1" applyFont="1"/>
    <xf numFmtId="167" fontId="4" fillId="0" borderId="0" xfId="0" applyNumberFormat="1" applyFont="1"/>
    <xf numFmtId="0" fontId="14" fillId="0" borderId="0" xfId="0" applyFont="1" applyAlignment="1">
      <alignment horizontal="left" indent="1"/>
    </xf>
    <xf numFmtId="0" fontId="14" fillId="0" borderId="0" xfId="0" applyFont="1"/>
    <xf numFmtId="0" fontId="4" fillId="0" borderId="1" xfId="0" applyFont="1" applyBorder="1"/>
    <xf numFmtId="0" fontId="4" fillId="0" borderId="9" xfId="0" applyFont="1" applyBorder="1"/>
    <xf numFmtId="0" fontId="4" fillId="0" borderId="7" xfId="0" applyFont="1" applyBorder="1"/>
    <xf numFmtId="0" fontId="4" fillId="0" borderId="2" xfId="0" applyFont="1" applyBorder="1"/>
    <xf numFmtId="0" fontId="4" fillId="0" borderId="10" xfId="0" applyFont="1" applyBorder="1"/>
    <xf numFmtId="167" fontId="4" fillId="0" borderId="1" xfId="0" applyNumberFormat="1" applyFont="1" applyBorder="1"/>
    <xf numFmtId="167" fontId="4" fillId="0" borderId="2" xfId="0" applyNumberFormat="1" applyFont="1" applyBorder="1"/>
    <xf numFmtId="166" fontId="4" fillId="0" borderId="1" xfId="0" applyNumberFormat="1" applyFont="1" applyBorder="1"/>
    <xf numFmtId="166" fontId="4" fillId="0" borderId="2" xfId="0" applyNumberFormat="1" applyFont="1" applyBorder="1"/>
    <xf numFmtId="0" fontId="10" fillId="6" borderId="0" xfId="0" applyFont="1" applyFill="1" applyAlignment="1">
      <alignment horizontal="center" vertical="center"/>
    </xf>
    <xf numFmtId="167" fontId="9" fillId="6" borderId="0" xfId="1" applyNumberFormat="1" applyFont="1" applyFill="1" applyAlignment="1">
      <alignment horizontal="center"/>
    </xf>
    <xf numFmtId="0" fontId="16" fillId="3" borderId="0" xfId="0" applyFont="1" applyFill="1" applyAlignment="1">
      <alignment horizontal="left"/>
    </xf>
    <xf numFmtId="0" fontId="17" fillId="4" borderId="0" xfId="0" applyFont="1" applyFill="1" applyAlignment="1">
      <alignment horizontal="left" vertical="center" indent="1"/>
    </xf>
    <xf numFmtId="0" fontId="18" fillId="5" borderId="4" xfId="0" applyFont="1" applyFill="1" applyBorder="1" applyAlignment="1">
      <alignment horizontal="left" vertical="center" indent="2"/>
    </xf>
    <xf numFmtId="0" fontId="3" fillId="2" borderId="0" xfId="0" applyFont="1" applyFill="1" applyAlignment="1">
      <alignment horizontal="left" indent="2"/>
    </xf>
    <xf numFmtId="0" fontId="4" fillId="0" borderId="0" xfId="0" applyFont="1" applyAlignment="1">
      <alignment horizontal="left" vertical="top" wrapText="1" indent="2"/>
    </xf>
    <xf numFmtId="0" fontId="4" fillId="0" borderId="0" xfId="0" applyFont="1" applyAlignment="1">
      <alignment horizontal="left" indent="1"/>
    </xf>
    <xf numFmtId="0" fontId="4" fillId="0" borderId="0" xfId="0" applyFont="1" applyAlignment="1">
      <alignment horizontal="left" wrapText="1" indent="2"/>
    </xf>
    <xf numFmtId="0" fontId="4" fillId="0" borderId="0" xfId="0" applyFont="1" applyAlignment="1">
      <alignment horizontal="left" vertical="top" wrapText="1" indent="3"/>
    </xf>
    <xf numFmtId="0" fontId="15" fillId="2" borderId="0" xfId="2" applyFont="1" applyFill="1" applyAlignment="1">
      <alignment horizontal="left" indent="3"/>
    </xf>
    <xf numFmtId="0" fontId="15" fillId="0" borderId="0" xfId="2" applyFont="1" applyAlignment="1">
      <alignment horizontal="left" indent="3"/>
    </xf>
    <xf numFmtId="0" fontId="4" fillId="0" borderId="0" xfId="0" applyFont="1" applyAlignment="1">
      <alignment horizontal="left"/>
    </xf>
    <xf numFmtId="0" fontId="7" fillId="0" borderId="0" xfId="0" applyFont="1"/>
    <xf numFmtId="0" fontId="15" fillId="0" borderId="0" xfId="2" applyFont="1" applyFill="1" applyAlignment="1">
      <alignment horizontal="left" indent="3"/>
    </xf>
    <xf numFmtId="167" fontId="4" fillId="0" borderId="0" xfId="1" applyNumberFormat="1" applyFont="1"/>
    <xf numFmtId="0" fontId="4" fillId="0" borderId="0" xfId="0" applyFont="1" applyFill="1" applyAlignment="1">
      <alignment horizontal="left" vertical="top" wrapText="1" indent="3"/>
    </xf>
    <xf numFmtId="0" fontId="15" fillId="0" borderId="0" xfId="2" applyFont="1" applyFill="1" applyAlignment="1">
      <alignment horizontal="left" wrapText="1" indent="3"/>
    </xf>
    <xf numFmtId="0" fontId="4" fillId="8" borderId="5" xfId="0" applyFont="1" applyFill="1" applyBorder="1"/>
    <xf numFmtId="0" fontId="6" fillId="8" borderId="1" xfId="0" applyFont="1" applyFill="1" applyBorder="1" applyAlignment="1">
      <alignment horizontal="center" wrapText="1" readingOrder="1"/>
    </xf>
    <xf numFmtId="165" fontId="6" fillId="8" borderId="1" xfId="0" applyNumberFormat="1" applyFont="1" applyFill="1" applyBorder="1" applyAlignment="1">
      <alignment horizontal="center" wrapText="1" readingOrder="1"/>
    </xf>
    <xf numFmtId="0" fontId="4" fillId="9" borderId="5" xfId="0" applyFont="1" applyFill="1" applyBorder="1"/>
    <xf numFmtId="0" fontId="6" fillId="9" borderId="1" xfId="0" applyFont="1" applyFill="1" applyBorder="1" applyAlignment="1">
      <alignment horizontal="center" wrapText="1" readingOrder="1"/>
    </xf>
    <xf numFmtId="165" fontId="6" fillId="9" borderId="1" xfId="0" applyNumberFormat="1" applyFont="1" applyFill="1" applyBorder="1" applyAlignment="1">
      <alignment horizontal="center" wrapText="1" readingOrder="1"/>
    </xf>
    <xf numFmtId="0" fontId="6" fillId="9" borderId="9" xfId="0" applyFont="1" applyFill="1" applyBorder="1" applyAlignment="1">
      <alignment horizontal="center" wrapText="1" readingOrder="1"/>
    </xf>
    <xf numFmtId="0" fontId="4" fillId="7" borderId="5" xfId="0" applyFont="1" applyFill="1" applyBorder="1"/>
    <xf numFmtId="0" fontId="6" fillId="7" borderId="1" xfId="0" applyFont="1" applyFill="1" applyBorder="1" applyAlignment="1">
      <alignment horizontal="center" wrapText="1" readingOrder="1"/>
    </xf>
    <xf numFmtId="165" fontId="6" fillId="7" borderId="1" xfId="0" applyNumberFormat="1" applyFont="1" applyFill="1" applyBorder="1" applyAlignment="1">
      <alignment horizontal="center" wrapText="1" readingOrder="1"/>
    </xf>
    <xf numFmtId="0" fontId="6" fillId="10" borderId="3" xfId="0" applyFont="1" applyFill="1" applyBorder="1" applyAlignment="1">
      <alignment horizontal="center" wrapText="1" readingOrder="1"/>
    </xf>
    <xf numFmtId="165" fontId="6" fillId="10" borderId="3" xfId="0" applyNumberFormat="1" applyFont="1" applyFill="1" applyBorder="1" applyAlignment="1">
      <alignment horizontal="center" wrapText="1" readingOrder="1"/>
    </xf>
    <xf numFmtId="0" fontId="6" fillId="10" borderId="8" xfId="0" applyFont="1" applyFill="1" applyBorder="1" applyAlignment="1">
      <alignment horizontal="center" wrapText="1" readingOrder="1"/>
    </xf>
    <xf numFmtId="0" fontId="4" fillId="10" borderId="0" xfId="0" applyFont="1" applyFill="1" applyAlignment="1">
      <alignment horizontal="left"/>
    </xf>
  </cellXfs>
  <cellStyles count="3">
    <cellStyle name="Hyperlink" xfId="2" builtinId="8"/>
    <cellStyle name="Normal" xfId="0" builtinId="0"/>
    <cellStyle name="Percent" xfId="1" builtinId="5"/>
  </cellStyles>
  <dxfs count="54">
    <dxf>
      <font>
        <strike val="0"/>
        <outline val="0"/>
        <shadow val="0"/>
        <u val="none"/>
        <vertAlign val="baseline"/>
        <sz val="11"/>
        <name val="Aptos"/>
        <family val="2"/>
        <scheme val="none"/>
      </font>
      <fill>
        <patternFill>
          <fgColor indexed="64"/>
          <bgColor theme="3" tint="0.79998168889431442"/>
        </patternFill>
      </fill>
      <border diagonalUp="0" diagonalDown="0" outline="0">
        <left style="thin">
          <color indexed="64"/>
        </left>
        <right style="thin">
          <color indexed="64"/>
        </right>
        <top/>
        <bottom/>
      </border>
    </dxf>
    <dxf>
      <fill>
        <patternFill patternType="solid">
          <fgColor indexed="64"/>
          <bgColor theme="5" tint="0.79998168889431442"/>
        </patternFill>
      </fill>
    </dxf>
    <dxf>
      <fill>
        <patternFill patternType="solid">
          <fgColor indexed="64"/>
          <bgColor theme="9" tint="0.79998168889431442"/>
        </patternFill>
      </fill>
    </dxf>
    <dxf>
      <font>
        <b val="0"/>
        <i val="0"/>
        <strike val="0"/>
        <condense val="0"/>
        <extend val="0"/>
        <outline val="0"/>
        <shadow val="0"/>
        <u val="none"/>
        <vertAlign val="baseline"/>
        <sz val="11"/>
        <color rgb="FF000000"/>
        <name val="Aptos"/>
        <family val="2"/>
        <scheme val="none"/>
      </font>
      <fill>
        <patternFill patternType="solid">
          <fgColor indexed="64"/>
          <bgColor theme="8" tint="0.79998168889431442"/>
        </patternFill>
      </fill>
      <alignment horizontal="center" vertical="bottom" textRotation="0" wrapText="1" indent="0" justifyLastLine="0" shrinkToFit="0" readingOrder="1"/>
      <border diagonalUp="0" diagonalDown="0" outline="0">
        <left style="thin">
          <color rgb="FF000000"/>
        </left>
        <right style="thin">
          <color rgb="FF000000"/>
        </right>
        <top/>
        <bottom/>
      </border>
    </dxf>
    <dxf>
      <font>
        <color rgb="FF9C0006"/>
      </font>
      <fill>
        <patternFill>
          <bgColor rgb="FFFFC7CE"/>
        </patternFill>
      </fill>
    </dxf>
    <dxf>
      <font>
        <b val="0"/>
        <i val="0"/>
        <strike val="0"/>
        <condense val="0"/>
        <extend val="0"/>
        <outline val="0"/>
        <shadow val="0"/>
        <u val="none"/>
        <vertAlign val="baseline"/>
        <sz val="11"/>
        <color theme="1"/>
        <name val="Aptos"/>
        <family val="2"/>
        <scheme val="none"/>
      </font>
      <border diagonalUp="0" diagonalDown="0" outline="0">
        <left style="thin">
          <color indexed="64"/>
        </left>
        <right/>
        <top style="thin">
          <color indexed="64"/>
        </top>
        <bottom style="thin">
          <color indexed="64"/>
        </bottom>
      </border>
    </dxf>
    <dxf>
      <font>
        <b val="0"/>
        <i val="0"/>
        <strike val="0"/>
        <condense val="0"/>
        <extend val="0"/>
        <outline val="0"/>
        <shadow val="0"/>
        <u val="none"/>
        <vertAlign val="baseline"/>
        <sz val="11"/>
        <color theme="1"/>
        <name val="Aptos"/>
        <family val="2"/>
        <scheme val="none"/>
      </font>
      <numFmt numFmtId="167" formatCode="0.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theme="1"/>
        <name val="Aptos"/>
        <family val="2"/>
        <scheme val="none"/>
      </font>
      <numFmt numFmtId="166" formatCode="0.000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theme="1"/>
        <name val="Aptos"/>
        <family val="2"/>
        <scheme val="none"/>
      </font>
      <numFmt numFmtId="166" formatCode="0.000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theme="1"/>
        <name val="Aptos"/>
        <family val="2"/>
        <scheme val="none"/>
      </font>
      <numFmt numFmtId="166" formatCode="0.000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theme="1"/>
        <name val="Aptos"/>
        <family val="2"/>
        <scheme val="none"/>
      </font>
      <numFmt numFmtId="166" formatCode="0.000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theme="1"/>
        <name val="Aptos"/>
        <family val="2"/>
        <scheme val="none"/>
      </font>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theme="1"/>
        <name val="Aptos"/>
        <family val="2"/>
        <scheme val="none"/>
      </font>
      <numFmt numFmtId="166" formatCode="0.000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theme="1"/>
        <name val="Aptos"/>
        <family val="2"/>
        <scheme val="none"/>
      </font>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theme="1"/>
        <name val="Aptos"/>
        <family val="2"/>
        <scheme val="none"/>
      </font>
      <border diagonalUp="0" diagonalDown="0" outline="0">
        <left/>
        <right style="thin">
          <color indexed="64"/>
        </right>
        <top style="thin">
          <color indexed="64"/>
        </top>
        <bottom style="thin">
          <color indexed="64"/>
        </bottom>
      </border>
    </dxf>
    <dxf>
      <border>
        <top style="thin">
          <color indexed="64"/>
        </top>
      </border>
    </dxf>
    <dxf>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theme="1"/>
        <name val="Aptos"/>
        <family val="2"/>
        <scheme val="none"/>
      </font>
    </dxf>
    <dxf>
      <border>
        <bottom style="thin">
          <color indexed="64"/>
        </bottom>
      </border>
    </dxf>
    <dxf>
      <font>
        <b val="0"/>
        <i val="0"/>
        <strike val="0"/>
        <condense val="0"/>
        <extend val="0"/>
        <outline val="0"/>
        <shadow val="0"/>
        <u val="none"/>
        <vertAlign val="baseline"/>
        <sz val="11"/>
        <color theme="1"/>
        <name val="Aptos"/>
        <family val="2"/>
        <scheme val="none"/>
      </font>
      <fill>
        <patternFill patternType="solid">
          <fgColor indexed="64"/>
          <bgColor theme="0"/>
        </patternFill>
      </fill>
      <alignment horizontal="right"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theme="1"/>
        <name val="Aptos"/>
        <family val="2"/>
        <scheme val="none"/>
      </font>
      <numFmt numFmtId="14" formatCode="0.00%"/>
      <fill>
        <patternFill patternType="solid">
          <fgColor indexed="64"/>
          <bgColor theme="0"/>
        </patternFill>
      </fill>
      <alignment horizontal="right"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auto="1"/>
        <name val="Aptos"/>
        <family val="2"/>
        <scheme val="none"/>
      </font>
      <numFmt numFmtId="166" formatCode="0.0000"/>
      <fill>
        <patternFill patternType="solid">
          <fgColor indexed="64"/>
          <bgColor theme="0"/>
        </patternFill>
      </fill>
      <alignment horizontal="right"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auto="1"/>
        <name val="Aptos"/>
        <family val="2"/>
        <scheme val="none"/>
      </font>
      <numFmt numFmtId="165" formatCode="0.000"/>
      <fill>
        <patternFill patternType="solid">
          <fgColor indexed="64"/>
          <bgColor theme="0"/>
        </patternFill>
      </fill>
      <alignment horizontal="right"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auto="1"/>
        <name val="Aptos"/>
        <family val="2"/>
        <scheme val="none"/>
      </font>
      <numFmt numFmtId="165" formatCode="0.000"/>
      <fill>
        <patternFill patternType="solid">
          <fgColor indexed="64"/>
          <bgColor theme="0"/>
        </patternFill>
      </fill>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auto="1"/>
        <name val="Aptos"/>
        <family val="2"/>
        <scheme val="none"/>
      </font>
      <numFmt numFmtId="165" formatCode="0.000"/>
      <fill>
        <patternFill patternType="solid">
          <fgColor indexed="64"/>
          <bgColor theme="0"/>
        </patternFill>
      </fill>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auto="1"/>
        <name val="Aptos"/>
        <family val="2"/>
        <scheme val="none"/>
      </font>
      <numFmt numFmtId="165" formatCode="0.000"/>
      <fill>
        <patternFill patternType="solid">
          <fgColor indexed="64"/>
          <bgColor theme="0"/>
        </patternFill>
      </fill>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auto="1"/>
        <name val="Aptos"/>
        <family val="2"/>
        <scheme val="none"/>
      </font>
      <numFmt numFmtId="165" formatCode="0.000"/>
      <fill>
        <patternFill patternType="solid">
          <fgColor indexed="64"/>
          <bgColor theme="0"/>
        </patternFill>
      </fill>
      <alignment horizontal="right"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auto="1"/>
        <name val="Aptos"/>
        <family val="2"/>
        <scheme val="none"/>
      </font>
      <numFmt numFmtId="165" formatCode="0.000"/>
      <fill>
        <patternFill patternType="solid">
          <fgColor indexed="64"/>
          <bgColor theme="0"/>
        </patternFill>
      </fill>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theme="1"/>
        <name val="Aptos"/>
        <family val="2"/>
        <scheme val="none"/>
      </font>
      <fill>
        <patternFill patternType="solid">
          <fgColor indexed="64"/>
          <bgColor theme="0"/>
        </patternFill>
      </fill>
      <border diagonalUp="0" diagonalDown="0">
        <left/>
        <right style="thin">
          <color indexed="64"/>
        </right>
        <top style="thin">
          <color indexed="64"/>
        </top>
        <bottom style="thin">
          <color indexed="64"/>
        </bottom>
        <vertical/>
        <horizontal/>
      </border>
    </dxf>
    <dxf>
      <border outline="0">
        <left style="thin">
          <color indexed="64"/>
        </left>
        <bottom style="thin">
          <color indexed="64"/>
        </bottom>
      </border>
    </dxf>
    <dxf>
      <font>
        <b val="0"/>
        <i val="0"/>
        <strike val="0"/>
        <condense val="0"/>
        <extend val="0"/>
        <outline val="0"/>
        <shadow val="0"/>
        <u val="none"/>
        <vertAlign val="baseline"/>
        <sz val="11"/>
        <color theme="1"/>
        <name val="Aptos"/>
        <family val="2"/>
        <scheme val="none"/>
      </font>
      <alignment horizontal="right"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1"/>
        <color theme="1"/>
        <name val="Aptos"/>
        <family val="2"/>
        <scheme val="none"/>
      </font>
      <numFmt numFmtId="14" formatCode="0.00%"/>
      <fill>
        <patternFill patternType="solid">
          <fgColor indexed="64"/>
          <bgColor theme="0"/>
        </patternFill>
      </fill>
      <alignment horizontal="right"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auto="1"/>
        <name val="Aptos"/>
        <family val="2"/>
        <scheme val="none"/>
      </font>
      <numFmt numFmtId="4" formatCode="#,##0.00"/>
      <fill>
        <patternFill patternType="solid">
          <fgColor indexed="64"/>
          <bgColor theme="0"/>
        </patternFill>
      </fill>
      <alignment horizontal="right"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auto="1"/>
        <name val="Aptos"/>
        <family val="2"/>
        <scheme val="none"/>
      </font>
      <numFmt numFmtId="4" formatCode="#,##0.00"/>
      <fill>
        <patternFill patternType="solid">
          <fgColor indexed="64"/>
          <bgColor theme="0"/>
        </patternFill>
      </fill>
      <alignment horizontal="right"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auto="1"/>
        <name val="Aptos"/>
        <family val="2"/>
        <scheme val="none"/>
      </font>
      <numFmt numFmtId="4" formatCode="#,##0.00"/>
      <fill>
        <patternFill patternType="solid">
          <fgColor indexed="64"/>
          <bgColor theme="0"/>
        </patternFill>
      </fill>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auto="1"/>
        <name val="Aptos"/>
        <family val="2"/>
        <scheme val="none"/>
      </font>
      <numFmt numFmtId="4" formatCode="#,##0.00"/>
      <fill>
        <patternFill patternType="solid">
          <fgColor indexed="64"/>
          <bgColor theme="0"/>
        </patternFill>
      </fill>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auto="1"/>
        <name val="Aptos"/>
        <family val="2"/>
        <scheme val="none"/>
      </font>
      <numFmt numFmtId="4" formatCode="#,##0.00"/>
      <fill>
        <patternFill patternType="solid">
          <fgColor indexed="64"/>
          <bgColor theme="0"/>
        </patternFill>
      </fill>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auto="1"/>
        <name val="Aptos"/>
        <family val="2"/>
        <scheme val="none"/>
      </font>
      <numFmt numFmtId="4" formatCode="#,##0.00"/>
      <fill>
        <patternFill patternType="solid">
          <fgColor indexed="64"/>
          <bgColor theme="0"/>
        </patternFill>
      </fill>
      <alignment horizontal="right"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auto="1"/>
        <name val="Aptos"/>
        <family val="2"/>
        <scheme val="none"/>
      </font>
      <numFmt numFmtId="4" formatCode="#,##0.00"/>
      <fill>
        <patternFill patternType="solid">
          <fgColor indexed="64"/>
          <bgColor theme="0"/>
        </patternFill>
      </fill>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auto="1"/>
        <name val="Aptos"/>
        <family val="2"/>
        <scheme val="none"/>
      </font>
      <fill>
        <patternFill patternType="solid">
          <fgColor indexed="64"/>
          <bgColor theme="0"/>
        </patternFill>
      </fill>
      <border diagonalUp="0" diagonalDown="0">
        <left/>
        <right style="thin">
          <color indexed="64"/>
        </right>
        <top style="thin">
          <color indexed="64"/>
        </top>
        <bottom style="thin">
          <color indexed="64"/>
        </bottom>
        <vertical/>
        <horizontal/>
      </border>
    </dxf>
    <dxf>
      <border outline="0">
        <left style="thin">
          <color indexed="64"/>
        </left>
        <right style="thin">
          <color indexed="64"/>
        </right>
        <bottom style="thin">
          <color indexed="64"/>
        </bottom>
      </border>
    </dxf>
    <dxf>
      <border outline="0">
        <bottom style="thin">
          <color indexed="64"/>
        </bottom>
      </border>
    </dxf>
    <dxf>
      <font>
        <b val="0"/>
        <i val="0"/>
        <strike val="0"/>
        <condense val="0"/>
        <extend val="0"/>
        <outline val="0"/>
        <shadow val="0"/>
        <u val="none"/>
        <vertAlign val="baseline"/>
        <sz val="11"/>
        <color theme="1"/>
        <name val="Aptos"/>
        <family val="2"/>
        <scheme val="none"/>
      </font>
      <alignment horizontal="righ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theme="1"/>
        <name val="Aptos"/>
        <family val="2"/>
        <scheme val="none"/>
      </font>
      <numFmt numFmtId="167" formatCode="0.0%"/>
      <fill>
        <patternFill patternType="solid">
          <fgColor indexed="64"/>
          <bgColor theme="0"/>
        </patternFill>
      </fill>
      <alignment horizontal="righ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theme="1"/>
        <name val="Aptos"/>
        <family val="2"/>
        <scheme val="none"/>
      </font>
      <numFmt numFmtId="166" formatCode="0.0000"/>
      <alignment horizontal="righ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theme="1"/>
        <name val="Aptos"/>
        <family val="2"/>
        <scheme val="none"/>
      </font>
      <numFmt numFmtId="166" formatCode="0.0000"/>
      <alignment horizontal="righ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theme="1"/>
        <name val="Aptos"/>
        <family val="2"/>
        <scheme val="none"/>
      </font>
      <numFmt numFmtId="165" formatCode="0.000"/>
      <fill>
        <patternFill patternType="solid">
          <fgColor indexed="64"/>
          <bgColor theme="0"/>
        </patternFill>
      </fill>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ptos"/>
        <family val="2"/>
        <scheme val="none"/>
      </font>
      <numFmt numFmtId="165" formatCode="0.000"/>
      <fill>
        <patternFill patternType="solid">
          <fgColor indexed="64"/>
          <bgColor theme="0"/>
        </patternFill>
      </fill>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theme="1"/>
        <name val="Aptos"/>
        <family val="2"/>
        <scheme val="none"/>
      </font>
      <numFmt numFmtId="165" formatCode="0.000"/>
      <fill>
        <patternFill patternType="solid">
          <fgColor indexed="64"/>
          <bgColor theme="0"/>
        </patternFill>
      </fill>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theme="1"/>
        <name val="Aptos"/>
        <family val="2"/>
        <scheme val="none"/>
      </font>
      <numFmt numFmtId="165" formatCode="0.000"/>
      <fill>
        <patternFill patternType="solid">
          <fgColor indexed="64"/>
          <bgColor theme="0"/>
        </patternFill>
      </fill>
      <alignment horizontal="righ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theme="1"/>
        <name val="Aptos"/>
        <family val="2"/>
        <scheme val="none"/>
      </font>
      <numFmt numFmtId="165" formatCode="0.000"/>
      <fill>
        <patternFill patternType="solid">
          <fgColor indexed="64"/>
          <bgColor theme="0"/>
        </patternFill>
      </fill>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theme="1"/>
        <name val="Aptos"/>
        <family val="2"/>
        <scheme val="none"/>
      </font>
      <fill>
        <patternFill patternType="solid">
          <fgColor indexed="64"/>
          <bgColor theme="0"/>
        </patternFill>
      </fill>
      <border diagonalUp="0" diagonalDown="0" outline="0">
        <left/>
        <right style="thin">
          <color indexed="64"/>
        </right>
        <top style="thin">
          <color indexed="64"/>
        </top>
        <bottom style="thin">
          <color indexed="64"/>
        </bottom>
      </border>
    </dxf>
    <dxf>
      <border outline="0">
        <left style="thin">
          <color indexed="64"/>
        </left>
        <bottom style="thin">
          <color indexed="64"/>
        </bottom>
      </border>
    </dxf>
    <dxf>
      <font>
        <strike val="0"/>
        <outline val="0"/>
        <shadow val="0"/>
        <u val="none"/>
        <vertAlign val="baseline"/>
        <name val="Aptos"/>
        <family val="2"/>
        <scheme val="none"/>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microsoft.com/office/2017/10/relationships/person" Target="persons/perso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rsa.ed.gov/" TargetMode="External"/></Relationships>
</file>

<file path=xl/drawings/drawing1.xml><?xml version="1.0" encoding="utf-8"?>
<xdr:wsDr xmlns:xdr="http://schemas.openxmlformats.org/drawingml/2006/spreadsheetDrawing" xmlns:a="http://schemas.openxmlformats.org/drawingml/2006/main">
  <xdr:twoCellAnchor editAs="oneCell">
    <xdr:from>
      <xdr:col>0</xdr:col>
      <xdr:colOff>9639301</xdr:colOff>
      <xdr:row>1</xdr:row>
      <xdr:rowOff>44450</xdr:rowOff>
    </xdr:from>
    <xdr:to>
      <xdr:col>0</xdr:col>
      <xdr:colOff>9988551</xdr:colOff>
      <xdr:row>1</xdr:row>
      <xdr:rowOff>390687</xdr:rowOff>
    </xdr:to>
    <xdr:pic>
      <xdr:nvPicPr>
        <xdr:cNvPr id="2" name="Picture 1" descr="Image of Department of Education logo serves as a link to the RSA home page">
          <a:hlinkClick xmlns:r="http://schemas.openxmlformats.org/officeDocument/2006/relationships" r:id="rId1"/>
          <a:extLst>
            <a:ext uri="{FF2B5EF4-FFF2-40B4-BE49-F238E27FC236}">
              <a16:creationId xmlns:a16="http://schemas.microsoft.com/office/drawing/2014/main" id="{140FFEBD-5635-4F6A-896C-3029C6705A87}"/>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9639301" y="215900"/>
          <a:ext cx="349250" cy="339887"/>
        </a:xfrm>
        <a:prstGeom prst="rect">
          <a:avLst/>
        </a:prstGeom>
      </xdr:spPr>
    </xdr:pic>
    <xdr:clientData/>
  </xdr:twoCellAnchor>
</xdr:wsDr>
</file>

<file path=xl/persons/person.xml><?xml version="1.0" encoding="utf-8"?>
<personList xmlns="http://schemas.microsoft.com/office/spreadsheetml/2018/threadedcomments" xmlns:x="http://schemas.openxmlformats.org/spreadsheetml/2006/main"/>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DA2D6DA9-D7C8-49C2-A590-B12A32BEED71}" name="Table1" displayName="Table1" ref="A3:J55" totalsRowShown="0" headerRowDxfId="3" dataDxfId="53" tableBorderDxfId="52">
  <autoFilter ref="A3:J55" xr:uid="{DA2D6DA9-D7C8-49C2-A590-B12A32BEED71}"/>
  <tableColumns count="10">
    <tableColumn id="1" xr3:uid="{AF9C38B1-8FDA-4650-A70D-73B1BB7456A1}" name="State-ERQ2" dataDxfId="51"/>
    <tableColumn id="2" xr3:uid="{E81A67B8-6020-494D-8DC2-1A38E0A22C7E}" name="Expected Level " dataDxfId="50"/>
    <tableColumn id="3" xr3:uid="{4265E9D0-CE4A-4A95-81CD-5462423A474E}" name="(Updated) Pre-Program Year Estimated Level" dataDxfId="49"/>
    <tableColumn id="4" xr3:uid="{D774B614-1499-450B-814B-4683B0920B56}" name="Negotiated Level" dataDxfId="48"/>
    <tableColumn id="5" xr3:uid="{FB0B14E4-833F-4410-BB7A-BE2B5D835B27}" name="Post-Program Year Estimated Level " dataDxfId="47"/>
    <tableColumn id="6" xr3:uid="{BF671F83-FC73-4A48-97F7-5099BAEBFE2A}" name="Actual Level" dataDxfId="46"/>
    <tableColumn id="7" xr3:uid="{C0A0FE46-0B14-474A-B7D4-EAEE2161B0DE}" name="Adjustment Factor " dataDxfId="45"/>
    <tableColumn id="8" xr3:uid="{E004E066-6074-4613-A356-8EABC711E6E8}" name="Adjusted Level" dataDxfId="44"/>
    <tableColumn id="9" xr3:uid="{93658574-7D7B-4D2C-A93A-45FD35AF081F}" name="Performance Assessment" dataDxfId="43"/>
    <tableColumn id="10" xr3:uid="{AC0C81A1-9CAE-4E3A-859F-24871488DE1E}" name="TA Required" dataDxfId="42"/>
  </tableColumns>
  <tableStyleInfo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12371E8B-8BFB-4E7B-95D9-E4D71AA01B61}" name="Table2" displayName="Table2" ref="A3:J55" totalsRowShown="0" headerRowDxfId="2" headerRowBorderDxfId="41" tableBorderDxfId="40">
  <autoFilter ref="A3:J55" xr:uid="{12371E8B-8BFB-4E7B-95D9-E4D71AA01B61}"/>
  <tableColumns count="10">
    <tableColumn id="1" xr3:uid="{C48E0E19-2258-422A-9A33-D51BDB8AC708}" name="State-MEQ2" dataDxfId="39"/>
    <tableColumn id="2" xr3:uid="{E81E52DE-8082-4880-BDA9-1C2C75BE1600}" name="Expected Level " dataDxfId="38"/>
    <tableColumn id="3" xr3:uid="{4D0A4BD4-0035-4A30-9309-1FAD0C516594}" name="(Updated) Pre-Program Year Estimated Level" dataDxfId="37"/>
    <tableColumn id="4" xr3:uid="{320A3A8E-7A6F-4949-B65B-047D22D4CC15}" name="Negotiated Level" dataDxfId="36"/>
    <tableColumn id="5" xr3:uid="{668F89E1-EB45-4455-8586-840F7B33EB07}" name="Post-Program Year Estimated Level " dataDxfId="35"/>
    <tableColumn id="6" xr3:uid="{605A2084-1784-4E81-BD74-9CB31A822BCB}" name="Actual Level" dataDxfId="34"/>
    <tableColumn id="7" xr3:uid="{14E843BE-AF9A-4909-AD4A-6FD0B6D6997C}" name="Adjustment Factor " dataDxfId="33"/>
    <tableColumn id="8" xr3:uid="{018511B0-7D43-4EB4-9A02-3F21AE366EBD}" name="Adjusted Level" dataDxfId="32"/>
    <tableColumn id="9" xr3:uid="{CC0A66FC-AF1D-44A0-A0E7-A2CE6F8E74E7}" name="Performance Assessment" dataDxfId="31"/>
    <tableColumn id="10" xr3:uid="{1689DF7B-A03D-446A-A68B-1DEA7379C885}" name="TA Required" dataDxfId="30"/>
  </tableColumns>
  <tableStyleInfo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BDFA2523-204A-4954-9440-84F23F7E6A71}" name="Table3" displayName="Table3" ref="A3:J55" totalsRowShown="0" headerRowDxfId="1" tableBorderDxfId="29">
  <autoFilter ref="A3:J55" xr:uid="{BDFA2523-204A-4954-9440-84F23F7E6A71}"/>
  <tableColumns count="10">
    <tableColumn id="1" xr3:uid="{87E80700-76E4-449C-8474-568E0169C1D1}" name="State-ERQ4" dataDxfId="28"/>
    <tableColumn id="2" xr3:uid="{BF654250-CD25-47F3-9A30-3E0EC77EC3E0}" name="Expected Level " dataDxfId="27"/>
    <tableColumn id="3" xr3:uid="{47C34773-AF93-45F7-8271-A91D83ACD386}" name="(Updated) Pre-Program Year Estimated Level" dataDxfId="26"/>
    <tableColumn id="4" xr3:uid="{43F90D2A-E258-4588-895C-B88027AFDF0F}" name="Negotiated Level" dataDxfId="25"/>
    <tableColumn id="5" xr3:uid="{E0906129-E00B-4ED6-905B-C51EB3627BAF}" name="Post-Program Year Estimated Level " dataDxfId="24"/>
    <tableColumn id="6" xr3:uid="{346D4E96-4D90-4228-AD2A-9AB9C3187010}" name="Actual Level" dataDxfId="23"/>
    <tableColumn id="7" xr3:uid="{70FAEE78-11F4-4873-85AE-D0357D8ACFA9}" name="Adjustment Factor " dataDxfId="22"/>
    <tableColumn id="8" xr3:uid="{0822E99B-7CFD-446A-A2D8-16BE16C80E08}" name="Adjusted Level" dataDxfId="21"/>
    <tableColumn id="9" xr3:uid="{124FAE3C-49C4-4996-B860-9D56E8A8557B}" name="Performance Assessment" dataDxfId="20"/>
    <tableColumn id="10" xr3:uid="{85C9AE31-24FB-41D5-902A-3B44FAEB0A7E}" name="TA Required" dataDxfId="19"/>
  </tableColumns>
  <tableStyleInfo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85BE087C-C119-46A9-84FC-1E6526D42474}" name="Table5" displayName="Table5" ref="A3:J55" totalsRowShown="0" headerRowDxfId="0" dataDxfId="17" headerRowBorderDxfId="18" tableBorderDxfId="16" totalsRowBorderDxfId="15">
  <autoFilter ref="A3:J55" xr:uid="{85BE087C-C119-46A9-84FC-1E6526D42474}"/>
  <tableColumns count="10">
    <tableColumn id="1" xr3:uid="{02789327-3774-4C2E-8971-7430DEA3C0C6}" name="End of Sheet" dataDxfId="14"/>
    <tableColumn id="2" xr3:uid="{8A4C398A-7D23-4B1A-B018-F835346F048B}" name="Expected Level " dataDxfId="13"/>
    <tableColumn id="3" xr3:uid="{CC2047E0-FB9B-4812-8227-1E46CAC461D7}" name="(Updated) Pre-Program Year Estimated Level" dataDxfId="12"/>
    <tableColumn id="4" xr3:uid="{4A32FDF5-93ED-4408-844A-BF4533B8C169}" name="Negotiated Level" dataDxfId="11"/>
    <tableColumn id="5" xr3:uid="{954ED33B-3FE1-413F-BDBB-DF576FD5CF47}" name="Post-Program Year Estimated Level " dataDxfId="10"/>
    <tableColumn id="6" xr3:uid="{49578831-750E-41F3-AB2A-7328DBEF6E55}" name="Actual Level" dataDxfId="9"/>
    <tableColumn id="7" xr3:uid="{94D81716-DE25-4D91-89C5-9867999CAF9B}" name="Adjustment Factor " dataDxfId="8"/>
    <tableColumn id="8" xr3:uid="{6E139C19-795E-4750-8527-B164EB90173D}" name="Adjusted Level" dataDxfId="7"/>
    <tableColumn id="9" xr3:uid="{DAC1C989-5AD8-446A-B19B-8F7A5ECFD406}" name="Performance Assessment" dataDxfId="6"/>
    <tableColumn id="10" xr3:uid="{54050C8F-3A63-4D5F-A02C-C78CCCB25AF8}" name="TA Required" dataDxfId="5"/>
  </tableColumns>
  <tableStyleInfo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rsa.ed.gov/sites/default/files/subregulatory/RSA-TAC-20-02_0.pdf" TargetMode="External"/><Relationship Id="rId1" Type="http://schemas.openxmlformats.org/officeDocument/2006/relationships/hyperlink" Target="https://rsa.ed.gov/sites/default/files/subregulatory/FAQ-24-02.pdf" TargetMode="External"/><Relationship Id="rId4"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table" Target="../tables/table1.xml"/></Relationships>
</file>

<file path=xl/worksheets/_rels/sheet4.xml.rels><?xml version="1.0" encoding="UTF-8" standalone="yes"?>
<Relationships xmlns="http://schemas.openxmlformats.org/package/2006/relationships"><Relationship Id="rId1" Type="http://schemas.openxmlformats.org/officeDocument/2006/relationships/table" Target="../tables/table2.xml"/></Relationships>
</file>

<file path=xl/worksheets/_rels/sheet5.xml.rels><?xml version="1.0" encoding="UTF-8" standalone="yes"?>
<Relationships xmlns="http://schemas.openxmlformats.org/package/2006/relationships"><Relationship Id="rId1" Type="http://schemas.openxmlformats.org/officeDocument/2006/relationships/table" Target="../tables/table3.xml"/></Relationships>
</file>

<file path=xl/worksheets/_rels/sheet6.xml.rels><?xml version="1.0" encoding="UTF-8" standalone="yes"?>
<Relationships xmlns="http://schemas.openxmlformats.org/package/2006/relationships"><Relationship Id="rId1" Type="http://schemas.openxmlformats.org/officeDocument/2006/relationships/table" Target="../tables/table4.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C27219-9902-45C3-A3BC-33545117D569}">
  <dimension ref="A1:A31"/>
  <sheetViews>
    <sheetView showGridLines="0" tabSelected="1" workbookViewId="0">
      <selection activeCell="A2" sqref="A2"/>
    </sheetView>
  </sheetViews>
  <sheetFormatPr defaultColWidth="8.7109375" defaultRowHeight="15" x14ac:dyDescent="0.25"/>
  <cols>
    <col min="1" max="1" width="151.140625" style="89" customWidth="1"/>
    <col min="2" max="16384" width="8.7109375" style="2"/>
  </cols>
  <sheetData>
    <row r="1" spans="1:1" x14ac:dyDescent="0.25">
      <c r="A1" s="79" t="s">
        <v>56</v>
      </c>
    </row>
    <row r="2" spans="1:1" ht="36" customHeight="1" x14ac:dyDescent="0.25">
      <c r="A2" s="80" t="s">
        <v>57</v>
      </c>
    </row>
    <row r="3" spans="1:1" ht="8.4499999999999993" customHeight="1" x14ac:dyDescent="0.25">
      <c r="A3" s="81"/>
    </row>
    <row r="4" spans="1:1" ht="18.75" x14ac:dyDescent="0.3">
      <c r="A4" s="82" t="s">
        <v>58</v>
      </c>
    </row>
    <row r="5" spans="1:1" s="84" customFormat="1" ht="25.5" customHeight="1" x14ac:dyDescent="0.25">
      <c r="A5" s="83" t="s">
        <v>71</v>
      </c>
    </row>
    <row r="6" spans="1:1" ht="21.6" customHeight="1" x14ac:dyDescent="0.3">
      <c r="A6" s="82" t="s">
        <v>72</v>
      </c>
    </row>
    <row r="7" spans="1:1" x14ac:dyDescent="0.25">
      <c r="A7" s="93" t="s">
        <v>114</v>
      </c>
    </row>
    <row r="8" spans="1:1" x14ac:dyDescent="0.25">
      <c r="A8" s="94" t="s">
        <v>106</v>
      </c>
    </row>
    <row r="9" spans="1:1" ht="57" customHeight="1" x14ac:dyDescent="0.25">
      <c r="A9" s="86" t="s">
        <v>117</v>
      </c>
    </row>
    <row r="10" spans="1:1" ht="23.1" customHeight="1" x14ac:dyDescent="0.3">
      <c r="A10" s="82" t="s">
        <v>59</v>
      </c>
    </row>
    <row r="11" spans="1:1" ht="30" x14ac:dyDescent="0.25">
      <c r="A11" s="86" t="s">
        <v>60</v>
      </c>
    </row>
    <row r="12" spans="1:1" x14ac:dyDescent="0.25">
      <c r="A12" s="91" t="s">
        <v>61</v>
      </c>
    </row>
    <row r="13" spans="1:1" x14ac:dyDescent="0.25">
      <c r="A13" s="85"/>
    </row>
    <row r="14" spans="1:1" ht="18.75" x14ac:dyDescent="0.3">
      <c r="A14" s="82" t="s">
        <v>62</v>
      </c>
    </row>
    <row r="15" spans="1:1" ht="69" customHeight="1" x14ac:dyDescent="0.25">
      <c r="A15" s="86" t="s">
        <v>107</v>
      </c>
    </row>
    <row r="16" spans="1:1" ht="92.25" customHeight="1" x14ac:dyDescent="0.25">
      <c r="A16" s="86" t="s">
        <v>108</v>
      </c>
    </row>
    <row r="17" spans="1:1" ht="67.5" customHeight="1" x14ac:dyDescent="0.25">
      <c r="A17" s="86" t="s">
        <v>109</v>
      </c>
    </row>
    <row r="18" spans="1:1" ht="82.5" customHeight="1" x14ac:dyDescent="0.25">
      <c r="A18" s="86" t="s">
        <v>110</v>
      </c>
    </row>
    <row r="19" spans="1:1" ht="114.75" customHeight="1" x14ac:dyDescent="0.25">
      <c r="A19" s="86" t="s">
        <v>111</v>
      </c>
    </row>
    <row r="20" spans="1:1" ht="71.25" customHeight="1" x14ac:dyDescent="0.25">
      <c r="A20" s="86" t="s">
        <v>112</v>
      </c>
    </row>
    <row r="21" spans="1:1" ht="141.75" customHeight="1" x14ac:dyDescent="0.25">
      <c r="A21" s="86" t="s">
        <v>113</v>
      </c>
    </row>
    <row r="22" spans="1:1" ht="18.75" x14ac:dyDescent="0.3">
      <c r="A22" s="82" t="s">
        <v>63</v>
      </c>
    </row>
    <row r="23" spans="1:1" ht="18.95" customHeight="1" x14ac:dyDescent="0.25">
      <c r="A23" s="87" t="s">
        <v>64</v>
      </c>
    </row>
    <row r="24" spans="1:1" ht="18.95" customHeight="1" x14ac:dyDescent="0.25">
      <c r="A24" s="88" t="s">
        <v>65</v>
      </c>
    </row>
    <row r="25" spans="1:1" ht="18.95" customHeight="1" x14ac:dyDescent="0.25">
      <c r="A25" s="88" t="s">
        <v>66</v>
      </c>
    </row>
    <row r="26" spans="1:1" ht="18.95" customHeight="1" x14ac:dyDescent="0.25">
      <c r="A26" s="88" t="s">
        <v>67</v>
      </c>
    </row>
    <row r="27" spans="1:1" ht="18.95" customHeight="1" x14ac:dyDescent="0.25">
      <c r="A27" s="88" t="s">
        <v>68</v>
      </c>
    </row>
    <row r="28" spans="1:1" x14ac:dyDescent="0.25">
      <c r="A28" s="88"/>
    </row>
    <row r="29" spans="1:1" x14ac:dyDescent="0.25">
      <c r="A29" s="88"/>
    </row>
    <row r="30" spans="1:1" x14ac:dyDescent="0.25">
      <c r="A30" s="89" t="s">
        <v>69</v>
      </c>
    </row>
    <row r="31" spans="1:1" x14ac:dyDescent="0.25">
      <c r="A31" s="2"/>
    </row>
  </sheetData>
  <hyperlinks>
    <hyperlink ref="A8" r:id="rId1" xr:uid="{D4B15C5E-8F3E-43B5-8CB6-6C8FD1EF19B8}"/>
    <hyperlink ref="A12" r:id="rId2" xr:uid="{4FD82851-4829-4D45-BBFA-7094A777F6A8}"/>
    <hyperlink ref="A23" location="'Assessment Summary'!A1" display="Assessment Summary" xr:uid="{16C5CF76-3F62-43C6-9833-AD18C88D999E}"/>
    <hyperlink ref="A24" location="'ERQ2'!A1" display="Employment Rate - 2nd Quarter After Exit" xr:uid="{759FD683-1220-4919-B2C3-80CF4FB1A707}"/>
    <hyperlink ref="A25" location="'MEQ2'!A1" display="Median Earnings - 2nd Quarter After Exit" xr:uid="{8C5319AA-84D9-4EEF-81A5-9444D998F3A0}"/>
    <hyperlink ref="A26" location="'ERQ4'!A1" display="Employment Rate - 4th Quarter After Exit" xr:uid="{67622AEE-D19D-4E60-AD60-B7FC00187D78}"/>
    <hyperlink ref="A27" location="CRED!A1" display="Credential Attainment Rate" xr:uid="{AC7533F2-D6BE-42E6-9790-ED1458F50B23}"/>
  </hyperlinks>
  <pageMargins left="0.25" right="0.25" top="0.75" bottom="0.75" header="0.3" footer="0.3"/>
  <pageSetup orientation="portrait" r:id="rId3"/>
  <drawing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3C3DB8-E3E7-49E5-914A-B9239861D51F}">
  <dimension ref="A1:K19"/>
  <sheetViews>
    <sheetView showGridLines="0" zoomScaleNormal="100" workbookViewId="0">
      <selection activeCell="A3" sqref="A3"/>
    </sheetView>
  </sheetViews>
  <sheetFormatPr defaultColWidth="8.7109375" defaultRowHeight="15" x14ac:dyDescent="0.25"/>
  <cols>
    <col min="1" max="1" width="43" style="2" customWidth="1"/>
    <col min="2" max="2" width="15.140625" style="2" customWidth="1"/>
    <col min="3" max="3" width="13.5703125" style="2" customWidth="1"/>
    <col min="4" max="4" width="13.42578125" style="2" customWidth="1"/>
    <col min="5" max="5" width="12.42578125" style="2" customWidth="1"/>
    <col min="6" max="6" width="30.85546875" style="2" customWidth="1"/>
    <col min="7" max="7" width="8.28515625" style="2" customWidth="1"/>
    <col min="8" max="8" width="8.7109375" style="2" hidden="1" customWidth="1"/>
    <col min="9" max="9" width="1.42578125" style="2" customWidth="1"/>
    <col min="10" max="10" width="1.85546875" style="2" customWidth="1"/>
    <col min="11" max="16384" width="8.7109375" style="2"/>
  </cols>
  <sheetData>
    <row r="1" spans="1:11" x14ac:dyDescent="0.25">
      <c r="A1" s="49" t="s">
        <v>88</v>
      </c>
    </row>
    <row r="2" spans="1:11" ht="19.5" thickBot="1" x14ac:dyDescent="0.35">
      <c r="A2" s="1" t="s">
        <v>105</v>
      </c>
    </row>
    <row r="3" spans="1:11" ht="26.45" customHeight="1" thickBot="1" x14ac:dyDescent="0.3">
      <c r="A3" s="50" t="s">
        <v>70</v>
      </c>
    </row>
    <row r="4" spans="1:11" ht="31.5" x14ac:dyDescent="0.25">
      <c r="A4" s="51"/>
      <c r="B4" s="52" t="s">
        <v>53</v>
      </c>
      <c r="C4" s="52" t="s">
        <v>89</v>
      </c>
      <c r="D4" s="52" t="s">
        <v>80</v>
      </c>
      <c r="E4" s="52" t="s">
        <v>78</v>
      </c>
      <c r="F4" s="77" t="s">
        <v>116</v>
      </c>
      <c r="H4" s="53" t="s">
        <v>90</v>
      </c>
    </row>
    <row r="5" spans="1:11" ht="15.75" x14ac:dyDescent="0.25">
      <c r="A5" s="54" t="s">
        <v>91</v>
      </c>
      <c r="B5" s="55"/>
      <c r="C5" s="55"/>
      <c r="D5" s="55"/>
      <c r="E5" s="55"/>
      <c r="F5" s="56" t="s">
        <v>103</v>
      </c>
      <c r="H5" s="53" t="s">
        <v>104</v>
      </c>
    </row>
    <row r="6" spans="1:11" ht="15.75" x14ac:dyDescent="0.25">
      <c r="A6" s="57" t="s">
        <v>92</v>
      </c>
      <c r="B6" s="58" t="s">
        <v>93</v>
      </c>
      <c r="C6" s="58" t="s">
        <v>93</v>
      </c>
      <c r="D6" s="58" t="s">
        <v>93</v>
      </c>
      <c r="E6" s="58" t="s">
        <v>93</v>
      </c>
      <c r="F6" s="58" t="s">
        <v>93</v>
      </c>
      <c r="H6" s="59" t="s">
        <v>94</v>
      </c>
    </row>
    <row r="7" spans="1:11" ht="15.75" x14ac:dyDescent="0.25">
      <c r="A7" s="60" t="s">
        <v>95</v>
      </c>
      <c r="B7" s="61" t="str">
        <f>IFERROR(VLOOKUP($A$3,Table1[],4,FALSE)," - ")</f>
        <v xml:space="preserve"> - </v>
      </c>
      <c r="C7" s="61" t="str">
        <f>IFERROR(VLOOKUP($A$3,Table1[],7,FALSE)," - ")</f>
        <v xml:space="preserve"> - </v>
      </c>
      <c r="D7" s="61" t="str">
        <f>IFERROR(VLOOKUP($A$3,Table1[],8,FALSE)," - ")</f>
        <v xml:space="preserve"> - </v>
      </c>
      <c r="E7" s="61" t="str">
        <f>IFERROR(VLOOKUP($A$3,Table1[],6,FALSE)," - ")</f>
        <v xml:space="preserve"> - </v>
      </c>
      <c r="F7" s="78" t="str">
        <f>IFERROR(VLOOKUP($A$3,Table1[],9,FALSE)," - ")</f>
        <v xml:space="preserve"> - </v>
      </c>
      <c r="H7" s="62" t="e">
        <f>E7/B7</f>
        <v>#VALUE!</v>
      </c>
    </row>
    <row r="8" spans="1:11" ht="15.75" x14ac:dyDescent="0.25">
      <c r="A8" s="60" t="s">
        <v>66</v>
      </c>
      <c r="B8" s="63" t="str">
        <f>IFERROR(VLOOKUP($A$3,Table2[],4,FALSE)," - ")</f>
        <v xml:space="preserve"> - </v>
      </c>
      <c r="C8" s="63" t="str">
        <f>IFERROR(VLOOKUP($A$3,Table2[],7,FALSE)," - ")</f>
        <v xml:space="preserve"> - </v>
      </c>
      <c r="D8" s="63" t="str">
        <f>IFERROR(VLOOKUP($A$3,Table2[],8,FALSE)," - ")</f>
        <v xml:space="preserve"> - </v>
      </c>
      <c r="E8" s="63" t="str">
        <f>IFERROR(VLOOKUP($A$3,Table2[],6,FALSE)," - ")</f>
        <v xml:space="preserve"> - </v>
      </c>
      <c r="F8" s="78" t="str">
        <f>IFERROR(VLOOKUP($A$3,Table2[],9,FALSE)," - ")</f>
        <v xml:space="preserve"> - </v>
      </c>
      <c r="H8" s="62" t="e">
        <f>E8/B8</f>
        <v>#VALUE!</v>
      </c>
    </row>
    <row r="9" spans="1:11" ht="15.75" x14ac:dyDescent="0.25">
      <c r="A9" s="60" t="s">
        <v>96</v>
      </c>
      <c r="B9" s="61" t="str">
        <f>IFERROR(VLOOKUP($A$3,Table3[],4,FALSE)," - ")</f>
        <v xml:space="preserve"> - </v>
      </c>
      <c r="C9" s="61" t="str">
        <f>IFERROR(VLOOKUP($A$3,Table3[],7,FALSE)," - ")</f>
        <v xml:space="preserve"> - </v>
      </c>
      <c r="D9" s="61" t="str">
        <f>IFERROR(VLOOKUP($A$3,Table3[],8,FALSE)," - ")</f>
        <v xml:space="preserve"> - </v>
      </c>
      <c r="E9" s="61" t="str">
        <f>IFERROR(VLOOKUP($A$3,Table3[],6,FALSE)," - ")</f>
        <v xml:space="preserve"> - </v>
      </c>
      <c r="F9" s="78" t="str">
        <f>IFERROR(VLOOKUP($A$3,Table3[],9,FALSE)," - ")</f>
        <v xml:space="preserve"> - </v>
      </c>
      <c r="H9" s="62" t="e">
        <f>E9/B9</f>
        <v>#VALUE!</v>
      </c>
    </row>
    <row r="10" spans="1:11" ht="15.75" x14ac:dyDescent="0.25">
      <c r="A10" s="60" t="s">
        <v>68</v>
      </c>
      <c r="B10" s="61" t="str">
        <f>IFERROR(VLOOKUP($A$3,Table5[],4,FALSE)," - ")</f>
        <v xml:space="preserve"> - </v>
      </c>
      <c r="C10" s="61" t="str">
        <f>IFERROR(VLOOKUP($A$3,Table5[],7,FALSE)," - ")</f>
        <v xml:space="preserve"> - </v>
      </c>
      <c r="D10" s="61" t="str">
        <f>IFERROR(VLOOKUP($A$3,Table5[],8,FALSE)," - ")</f>
        <v xml:space="preserve"> - </v>
      </c>
      <c r="E10" s="61" t="str">
        <f>IFERROR(VLOOKUP($A$3,Table5[],6,FALSE)," - ")</f>
        <v xml:space="preserve"> - </v>
      </c>
      <c r="F10" s="78" t="str">
        <f>IFERROR(VLOOKUP($A$3,Table5[],9,FALSE)," - ")</f>
        <v xml:space="preserve"> - </v>
      </c>
      <c r="H10" s="62" t="e">
        <f>E10/B10</f>
        <v>#VALUE!</v>
      </c>
      <c r="I10" s="64"/>
    </row>
    <row r="11" spans="1:11" x14ac:dyDescent="0.25">
      <c r="G11" s="65"/>
      <c r="H11" s="59"/>
    </row>
    <row r="12" spans="1:11" x14ac:dyDescent="0.25">
      <c r="A12" s="66" t="s">
        <v>118</v>
      </c>
      <c r="H12" s="59"/>
    </row>
    <row r="13" spans="1:11" x14ac:dyDescent="0.25">
      <c r="A13" s="66" t="s">
        <v>97</v>
      </c>
      <c r="K13" s="90"/>
    </row>
    <row r="14" spans="1:11" x14ac:dyDescent="0.25">
      <c r="A14" s="66" t="s">
        <v>98</v>
      </c>
    </row>
    <row r="15" spans="1:11" x14ac:dyDescent="0.25">
      <c r="A15" s="66" t="s">
        <v>99</v>
      </c>
    </row>
    <row r="16" spans="1:11" x14ac:dyDescent="0.25">
      <c r="A16" s="66" t="s">
        <v>100</v>
      </c>
    </row>
    <row r="18" spans="1:1" x14ac:dyDescent="0.25">
      <c r="A18" s="48" t="s">
        <v>101</v>
      </c>
    </row>
    <row r="19" spans="1:1" x14ac:dyDescent="0.25">
      <c r="A19" s="67" t="s">
        <v>102</v>
      </c>
    </row>
  </sheetData>
  <conditionalFormatting sqref="F7:F10">
    <cfRule type="cellIs" dxfId="4" priority="1" operator="lessThan">
      <formula>0.5</formula>
    </cfRule>
  </conditionalFormatting>
  <hyperlinks>
    <hyperlink ref="A18" location="'ERQ2'!A1" display="Link to next sheet" xr:uid="{9D06D660-97AC-4EE9-AE0C-0F0BBD8889D7}"/>
  </hyperlinks>
  <pageMargins left="0.25" right="0.25" top="0.75" bottom="0.75" header="0.3" footer="0.3"/>
  <pageSetup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r:uid="{3FA70F58-58F9-45E7-B883-7631E00A2843}">
          <x14:formula1>
            <xm:f>Lookups!$A$3:$A$55</xm:f>
          </x14:formula1>
          <xm:sqref>A3</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7127E7-1C83-4BDD-9BB3-C315821E7FF9}">
  <dimension ref="A1:J61"/>
  <sheetViews>
    <sheetView showGridLines="0" workbookViewId="0">
      <selection activeCell="A3" sqref="A3"/>
    </sheetView>
  </sheetViews>
  <sheetFormatPr defaultColWidth="8.7109375" defaultRowHeight="15" x14ac:dyDescent="0.25"/>
  <cols>
    <col min="1" max="1" width="18.5703125" style="2" customWidth="1"/>
    <col min="2" max="2" width="12.7109375" style="2" customWidth="1"/>
    <col min="3" max="3" width="20.85546875" style="3" customWidth="1"/>
    <col min="4" max="4" width="14.85546875" style="2" customWidth="1"/>
    <col min="5" max="5" width="14.5703125" style="4" customWidth="1"/>
    <col min="6" max="6" width="13.140625" style="2" customWidth="1"/>
    <col min="7" max="7" width="13.42578125" style="2" customWidth="1"/>
    <col min="8" max="8" width="13.140625" style="2" customWidth="1"/>
    <col min="9" max="9" width="15.28515625" style="27" customWidth="1"/>
    <col min="10" max="10" width="13.5703125" style="2" customWidth="1"/>
    <col min="11" max="16384" width="8.7109375" style="2"/>
  </cols>
  <sheetData>
    <row r="1" spans="1:10" ht="18.75" x14ac:dyDescent="0.3">
      <c r="A1" s="1" t="s">
        <v>74</v>
      </c>
      <c r="I1" s="5"/>
    </row>
    <row r="2" spans="1:10" x14ac:dyDescent="0.25">
      <c r="A2" s="6" t="s">
        <v>73</v>
      </c>
      <c r="I2" s="5"/>
    </row>
    <row r="3" spans="1:10" ht="67.5" customHeight="1" x14ac:dyDescent="0.25">
      <c r="A3" s="95" t="s">
        <v>52</v>
      </c>
      <c r="B3" s="96" t="s">
        <v>75</v>
      </c>
      <c r="C3" s="97" t="s">
        <v>76</v>
      </c>
      <c r="D3" s="96" t="s">
        <v>53</v>
      </c>
      <c r="E3" s="97" t="s">
        <v>77</v>
      </c>
      <c r="F3" s="96" t="s">
        <v>78</v>
      </c>
      <c r="G3" s="96" t="s">
        <v>79</v>
      </c>
      <c r="H3" s="96" t="s">
        <v>80</v>
      </c>
      <c r="I3" s="96" t="s">
        <v>81</v>
      </c>
      <c r="J3" s="96" t="s">
        <v>82</v>
      </c>
    </row>
    <row r="4" spans="1:10" x14ac:dyDescent="0.25">
      <c r="A4" s="7" t="s">
        <v>0</v>
      </c>
      <c r="B4" s="8">
        <v>0.56000000000000005</v>
      </c>
      <c r="C4" s="9">
        <v>0.56952824085893372</v>
      </c>
      <c r="D4" s="8">
        <v>0.59</v>
      </c>
      <c r="E4" s="10">
        <v>0.6180995604265771</v>
      </c>
      <c r="F4" s="8">
        <v>0.6205657133927176</v>
      </c>
      <c r="G4" s="11">
        <v>4.8571319567643378E-2</v>
      </c>
      <c r="H4" s="11">
        <v>0.63857131956764335</v>
      </c>
      <c r="I4" s="29">
        <v>0.97180329647890107</v>
      </c>
      <c r="J4" s="13">
        <v>0</v>
      </c>
    </row>
    <row r="5" spans="1:10" x14ac:dyDescent="0.25">
      <c r="A5" s="7" t="s">
        <v>1</v>
      </c>
      <c r="B5" s="8">
        <v>0.52700000000000002</v>
      </c>
      <c r="C5" s="9">
        <v>0.50001175392723374</v>
      </c>
      <c r="D5" s="8">
        <v>0.54100000000000004</v>
      </c>
      <c r="E5" s="10">
        <v>0.58892622391762339</v>
      </c>
      <c r="F5" s="8">
        <v>0.5786516853932584</v>
      </c>
      <c r="G5" s="11">
        <v>8.8914469990389655E-2</v>
      </c>
      <c r="H5" s="11">
        <v>0.62991446999038969</v>
      </c>
      <c r="I5" s="29">
        <v>0.91861945226006103</v>
      </c>
      <c r="J5" s="13">
        <v>0</v>
      </c>
    </row>
    <row r="6" spans="1:10" x14ac:dyDescent="0.25">
      <c r="A6" s="7" t="s">
        <v>2</v>
      </c>
      <c r="B6" s="8">
        <v>0.315</v>
      </c>
      <c r="C6" s="9">
        <v>0.36599385049671307</v>
      </c>
      <c r="D6" s="8">
        <v>0.36</v>
      </c>
      <c r="E6" s="10">
        <v>0.44313923548125445</v>
      </c>
      <c r="F6" s="8">
        <v>0.52983624757146819</v>
      </c>
      <c r="G6" s="11">
        <v>7.7145384984541376E-2</v>
      </c>
      <c r="H6" s="11">
        <v>0.43714538498454136</v>
      </c>
      <c r="I6" s="29">
        <v>1.2120366948176855</v>
      </c>
      <c r="J6" s="13">
        <v>0</v>
      </c>
    </row>
    <row r="7" spans="1:10" x14ac:dyDescent="0.25">
      <c r="A7" s="7" t="s">
        <v>3</v>
      </c>
      <c r="B7" s="8">
        <v>0.6</v>
      </c>
      <c r="C7" s="9">
        <v>0.5842294807666657</v>
      </c>
      <c r="D7" s="8">
        <v>0.61499999999999999</v>
      </c>
      <c r="E7" s="10">
        <v>0.67394169459731801</v>
      </c>
      <c r="F7" s="8">
        <v>0.55761760897712564</v>
      </c>
      <c r="G7" s="11">
        <v>8.971221383065231E-2</v>
      </c>
      <c r="H7" s="11">
        <v>0.7047122138306523</v>
      </c>
      <c r="I7" s="29">
        <v>0.79126996528986715</v>
      </c>
      <c r="J7" s="13">
        <v>0</v>
      </c>
    </row>
    <row r="8" spans="1:10" x14ac:dyDescent="0.25">
      <c r="A8" s="14" t="s">
        <v>4</v>
      </c>
      <c r="B8" s="15">
        <v>0.5</v>
      </c>
      <c r="C8" s="16">
        <v>0.45309285535983612</v>
      </c>
      <c r="D8" s="15">
        <v>0.5</v>
      </c>
      <c r="E8" s="17">
        <v>0.54507798134100227</v>
      </c>
      <c r="F8" s="15">
        <v>0.4852308149027757</v>
      </c>
      <c r="G8" s="11">
        <v>9.1985125981166149E-2</v>
      </c>
      <c r="H8" s="11">
        <v>0.59198512598116615</v>
      </c>
      <c r="I8" s="29">
        <v>0.81966724096073518</v>
      </c>
      <c r="J8" s="13">
        <v>0</v>
      </c>
    </row>
    <row r="9" spans="1:10" x14ac:dyDescent="0.25">
      <c r="A9" s="14" t="s">
        <v>5</v>
      </c>
      <c r="B9" s="15">
        <v>0.49199999999999999</v>
      </c>
      <c r="C9" s="16">
        <v>0.53158801485966123</v>
      </c>
      <c r="D9" s="15">
        <v>0.52800000000000002</v>
      </c>
      <c r="E9" s="17">
        <v>0.59937536702703431</v>
      </c>
      <c r="F9" s="15">
        <v>0.55910165484633567</v>
      </c>
      <c r="G9" s="11">
        <v>6.7787352167373083E-2</v>
      </c>
      <c r="H9" s="11">
        <v>0.59578735216737311</v>
      </c>
      <c r="I9" s="29">
        <v>0.93842484707407581</v>
      </c>
      <c r="J9" s="13">
        <v>0</v>
      </c>
    </row>
    <row r="10" spans="1:10" x14ac:dyDescent="0.25">
      <c r="A10" s="14" t="s">
        <v>6</v>
      </c>
      <c r="B10" s="15">
        <v>0.52200000000000002</v>
      </c>
      <c r="C10" s="16">
        <v>0.53663046023275651</v>
      </c>
      <c r="D10" s="15">
        <v>0.53500000000000003</v>
      </c>
      <c r="E10" s="17">
        <v>0.5803467881766009</v>
      </c>
      <c r="F10" s="15">
        <v>0.56635071090047395</v>
      </c>
      <c r="G10" s="11">
        <v>4.3716327943844391E-2</v>
      </c>
      <c r="H10" s="11">
        <v>0.57871632794384442</v>
      </c>
      <c r="I10" s="29">
        <v>0.97863267987045566</v>
      </c>
      <c r="J10" s="13">
        <v>0</v>
      </c>
    </row>
    <row r="11" spans="1:10" x14ac:dyDescent="0.25">
      <c r="A11" s="14" t="s">
        <v>7</v>
      </c>
      <c r="B11" s="15">
        <v>0.5</v>
      </c>
      <c r="C11" s="16">
        <v>0.46105486879590973</v>
      </c>
      <c r="D11" s="15">
        <v>0.51</v>
      </c>
      <c r="E11" s="17">
        <v>0.5529649724708201</v>
      </c>
      <c r="F11" s="15">
        <v>0.50816326530612244</v>
      </c>
      <c r="G11" s="11">
        <v>9.1910103674910371E-2</v>
      </c>
      <c r="H11" s="11">
        <v>0.60191010367491038</v>
      </c>
      <c r="I11" s="29">
        <v>0.84425109697208156</v>
      </c>
      <c r="J11" s="13">
        <v>0</v>
      </c>
    </row>
    <row r="12" spans="1:10" x14ac:dyDescent="0.25">
      <c r="A12" s="14" t="s">
        <v>8</v>
      </c>
      <c r="B12" s="15">
        <v>0.38</v>
      </c>
      <c r="C12" s="16">
        <v>0.27218618589374932</v>
      </c>
      <c r="D12" s="15">
        <v>0.41599999999999998</v>
      </c>
      <c r="E12" s="17">
        <v>0.36444795501158822</v>
      </c>
      <c r="F12" s="15">
        <v>0.31582682753726049</v>
      </c>
      <c r="G12" s="11">
        <v>9.2261769117838899E-2</v>
      </c>
      <c r="H12" s="11">
        <v>0.50826176911783882</v>
      </c>
      <c r="I12" s="29">
        <v>0.62138615714776901</v>
      </c>
      <c r="J12" s="13">
        <v>0</v>
      </c>
    </row>
    <row r="13" spans="1:10" x14ac:dyDescent="0.25">
      <c r="A13" s="14" t="s">
        <v>9</v>
      </c>
      <c r="B13" s="15">
        <v>0.48599999999999999</v>
      </c>
      <c r="C13" s="16">
        <v>0.49125064674646701</v>
      </c>
      <c r="D13" s="15">
        <v>0.503</v>
      </c>
      <c r="E13" s="17">
        <v>0.50318837630857605</v>
      </c>
      <c r="F13" s="15">
        <v>0.54538098449089678</v>
      </c>
      <c r="G13" s="11">
        <v>1.1937729562109034E-2</v>
      </c>
      <c r="H13" s="11">
        <v>0.51493772956210904</v>
      </c>
      <c r="I13" s="29">
        <v>1.0591202648030393</v>
      </c>
      <c r="J13" s="13">
        <v>0</v>
      </c>
    </row>
    <row r="14" spans="1:10" x14ac:dyDescent="0.25">
      <c r="A14" s="14" t="s">
        <v>10</v>
      </c>
      <c r="B14" s="15">
        <v>0.47</v>
      </c>
      <c r="C14" s="18">
        <v>0.42186011856577066</v>
      </c>
      <c r="D14" s="15">
        <v>0.48</v>
      </c>
      <c r="E14" s="17">
        <v>0.48021022698262561</v>
      </c>
      <c r="F14" s="15">
        <v>0.43484102104791761</v>
      </c>
      <c r="G14" s="11">
        <v>5.8350108416854951E-2</v>
      </c>
      <c r="H14" s="11">
        <v>0.53835010841685493</v>
      </c>
      <c r="I14" s="29">
        <v>0.8077290489021538</v>
      </c>
      <c r="J14" s="13">
        <v>0</v>
      </c>
    </row>
    <row r="15" spans="1:10" x14ac:dyDescent="0.25">
      <c r="A15" s="14" t="s">
        <v>11</v>
      </c>
      <c r="B15" s="15">
        <v>0.249</v>
      </c>
      <c r="C15" s="16">
        <v>0.23392286057477341</v>
      </c>
      <c r="D15" s="15">
        <v>0.37</v>
      </c>
      <c r="E15" s="17">
        <v>0.28288238372391783</v>
      </c>
      <c r="F15" s="15">
        <v>0.33862433862433861</v>
      </c>
      <c r="G15" s="11">
        <v>4.8959523149144424E-2</v>
      </c>
      <c r="H15" s="11">
        <v>0.41895952314914442</v>
      </c>
      <c r="I15" s="29">
        <v>0.80825072570027845</v>
      </c>
      <c r="J15" s="13">
        <v>0</v>
      </c>
    </row>
    <row r="16" spans="1:10" x14ac:dyDescent="0.25">
      <c r="A16" s="14" t="s">
        <v>12</v>
      </c>
      <c r="B16" s="15">
        <v>0.58899999999999997</v>
      </c>
      <c r="C16" s="16">
        <v>0.59875589207317059</v>
      </c>
      <c r="D16" s="15">
        <v>0.6</v>
      </c>
      <c r="E16" s="17">
        <v>0.66146618538743152</v>
      </c>
      <c r="F16" s="15">
        <v>0.64510050251256279</v>
      </c>
      <c r="G16" s="11">
        <v>6.2710293314260923E-2</v>
      </c>
      <c r="H16" s="11">
        <v>0.6627102933142609</v>
      </c>
      <c r="I16" s="29">
        <v>0.9734276184037669</v>
      </c>
      <c r="J16" s="13">
        <v>0</v>
      </c>
    </row>
    <row r="17" spans="1:10" x14ac:dyDescent="0.25">
      <c r="A17" s="14" t="s">
        <v>13</v>
      </c>
      <c r="B17" s="15">
        <v>0.6</v>
      </c>
      <c r="C17" s="16">
        <v>0.58162855408340697</v>
      </c>
      <c r="D17" s="15">
        <v>0.6</v>
      </c>
      <c r="E17" s="17">
        <v>0.62751325237889066</v>
      </c>
      <c r="F17" s="15">
        <v>0.58873994638069704</v>
      </c>
      <c r="G17" s="11">
        <v>4.5884698295483695E-2</v>
      </c>
      <c r="H17" s="11">
        <v>0.64588469829548367</v>
      </c>
      <c r="I17" s="29">
        <v>0.91152484016792168</v>
      </c>
      <c r="J17" s="13">
        <v>0</v>
      </c>
    </row>
    <row r="18" spans="1:10" x14ac:dyDescent="0.25">
      <c r="A18" s="14" t="s">
        <v>14</v>
      </c>
      <c r="B18" s="15">
        <v>0.47</v>
      </c>
      <c r="C18" s="16">
        <v>0.50160358636684776</v>
      </c>
      <c r="D18" s="28">
        <v>0.53300000000000003</v>
      </c>
      <c r="E18" s="17">
        <v>0.58338217517683333</v>
      </c>
      <c r="F18" s="15">
        <v>0.57578676942838791</v>
      </c>
      <c r="G18" s="11">
        <v>8.1778588809985564E-2</v>
      </c>
      <c r="H18" s="11">
        <v>0.61477858880998559</v>
      </c>
      <c r="I18" s="29">
        <v>0.93657583381836162</v>
      </c>
      <c r="J18" s="13">
        <v>0</v>
      </c>
    </row>
    <row r="19" spans="1:10" x14ac:dyDescent="0.25">
      <c r="A19" s="14" t="s">
        <v>15</v>
      </c>
      <c r="B19" s="15">
        <v>0.56899999999999995</v>
      </c>
      <c r="C19" s="18">
        <v>0.55754255072856962</v>
      </c>
      <c r="D19" s="15">
        <v>0.57999999999999996</v>
      </c>
      <c r="E19" s="17">
        <v>0.59880469158414451</v>
      </c>
      <c r="F19" s="15">
        <v>0.5856950067476383</v>
      </c>
      <c r="G19" s="11">
        <v>4.1262140855574891E-2</v>
      </c>
      <c r="H19" s="11">
        <v>0.62126214085557485</v>
      </c>
      <c r="I19" s="29">
        <v>0.94275019871812071</v>
      </c>
      <c r="J19" s="13">
        <v>0</v>
      </c>
    </row>
    <row r="20" spans="1:10" x14ac:dyDescent="0.25">
      <c r="A20" s="14" t="s">
        <v>16</v>
      </c>
      <c r="B20" s="15">
        <v>0.45</v>
      </c>
      <c r="C20" s="16">
        <v>0.47411919208027564</v>
      </c>
      <c r="D20" s="15">
        <v>0.46700000000000003</v>
      </c>
      <c r="E20" s="17">
        <v>0.56221518646381963</v>
      </c>
      <c r="F20" s="15">
        <v>0.54458088627869727</v>
      </c>
      <c r="G20" s="11">
        <v>8.8095994383543985E-2</v>
      </c>
      <c r="H20" s="11">
        <v>0.55509599438354407</v>
      </c>
      <c r="I20" s="29">
        <v>0.98105713568240704</v>
      </c>
      <c r="J20" s="13">
        <v>0</v>
      </c>
    </row>
    <row r="21" spans="1:10" x14ac:dyDescent="0.25">
      <c r="A21" s="14" t="s">
        <v>17</v>
      </c>
      <c r="B21" s="15">
        <v>0.6</v>
      </c>
      <c r="C21" s="16">
        <v>0.32124700562340713</v>
      </c>
      <c r="D21" s="15">
        <v>0.34</v>
      </c>
      <c r="E21" s="17">
        <v>0.47971381842299143</v>
      </c>
      <c r="F21" s="15">
        <v>0.60316180029036937</v>
      </c>
      <c r="G21" s="11">
        <v>0.1584668127995843</v>
      </c>
      <c r="H21" s="11">
        <v>0.49846681279958432</v>
      </c>
      <c r="I21" s="29">
        <v>1.2100340179174158</v>
      </c>
      <c r="J21" s="13">
        <v>0</v>
      </c>
    </row>
    <row r="22" spans="1:10" x14ac:dyDescent="0.25">
      <c r="A22" s="14" t="s">
        <v>18</v>
      </c>
      <c r="B22" s="15">
        <v>0.48399999999999999</v>
      </c>
      <c r="C22" s="16">
        <v>0.50549678515972252</v>
      </c>
      <c r="D22" s="15">
        <v>0.55300000000000005</v>
      </c>
      <c r="E22" s="17">
        <v>0.59972777890446904</v>
      </c>
      <c r="F22" s="15">
        <v>0.57347972972972971</v>
      </c>
      <c r="G22" s="11">
        <v>9.4230993744746527E-2</v>
      </c>
      <c r="H22" s="11">
        <v>0.64723099374474657</v>
      </c>
      <c r="I22" s="29">
        <v>0.88605109346153665</v>
      </c>
      <c r="J22" s="13">
        <v>0</v>
      </c>
    </row>
    <row r="23" spans="1:10" x14ac:dyDescent="0.25">
      <c r="A23" s="14" t="s">
        <v>19</v>
      </c>
      <c r="B23" s="15">
        <v>0.45</v>
      </c>
      <c r="C23" s="16">
        <v>0.42704468296608988</v>
      </c>
      <c r="D23" s="15">
        <v>0.46</v>
      </c>
      <c r="E23" s="17">
        <v>0.49968703046882679</v>
      </c>
      <c r="F23" s="15">
        <v>0.44825547013601419</v>
      </c>
      <c r="G23" s="11">
        <v>7.2642347502736904E-2</v>
      </c>
      <c r="H23" s="11">
        <v>0.53264234750273687</v>
      </c>
      <c r="I23" s="29">
        <v>0.84156934242580272</v>
      </c>
      <c r="J23" s="13">
        <v>0</v>
      </c>
    </row>
    <row r="24" spans="1:10" x14ac:dyDescent="0.25">
      <c r="A24" s="14" t="s">
        <v>20</v>
      </c>
      <c r="B24" s="15">
        <v>0.45</v>
      </c>
      <c r="C24" s="18">
        <v>0.37804409935552163</v>
      </c>
      <c r="D24" s="15">
        <v>0.45</v>
      </c>
      <c r="E24" s="17">
        <v>0.4775893108880167</v>
      </c>
      <c r="F24" s="15">
        <v>0.47053544720311097</v>
      </c>
      <c r="G24" s="11">
        <v>9.954521153249507E-2</v>
      </c>
      <c r="H24" s="11">
        <v>0.54954521153249503</v>
      </c>
      <c r="I24" s="29">
        <v>0.85622699885046283</v>
      </c>
      <c r="J24" s="13">
        <v>0</v>
      </c>
    </row>
    <row r="25" spans="1:10" x14ac:dyDescent="0.25">
      <c r="A25" s="14" t="s">
        <v>21</v>
      </c>
      <c r="B25" s="15">
        <v>0.52</v>
      </c>
      <c r="C25" s="16">
        <v>0.50099513494126136</v>
      </c>
      <c r="D25" s="15">
        <v>0.52</v>
      </c>
      <c r="E25" s="17">
        <v>0.50123841558198556</v>
      </c>
      <c r="F25" s="15">
        <v>0.5623654132847441</v>
      </c>
      <c r="G25" s="11">
        <v>2.432806407242083E-4</v>
      </c>
      <c r="H25" s="11">
        <v>0.52024328064072423</v>
      </c>
      <c r="I25" s="29">
        <v>1.0809662214034612</v>
      </c>
      <c r="J25" s="13">
        <v>0</v>
      </c>
    </row>
    <row r="26" spans="1:10" x14ac:dyDescent="0.25">
      <c r="A26" s="14" t="s">
        <v>22</v>
      </c>
      <c r="B26" s="15">
        <v>0.54</v>
      </c>
      <c r="C26" s="16">
        <v>0.57201629306841051</v>
      </c>
      <c r="D26" s="15">
        <v>0.59299999999999997</v>
      </c>
      <c r="E26" s="17">
        <v>0.74625211681728176</v>
      </c>
      <c r="F26" s="15">
        <v>0.70296423321901025</v>
      </c>
      <c r="G26" s="11">
        <v>0.17423582374887125</v>
      </c>
      <c r="H26" s="11">
        <v>0.76723582374887123</v>
      </c>
      <c r="I26" s="29">
        <v>0.91622967992315996</v>
      </c>
      <c r="J26" s="13">
        <v>0</v>
      </c>
    </row>
    <row r="27" spans="1:10" x14ac:dyDescent="0.25">
      <c r="A27" s="14" t="s">
        <v>23</v>
      </c>
      <c r="B27" s="15">
        <v>0.48</v>
      </c>
      <c r="C27" s="16">
        <v>0.52664429360509857</v>
      </c>
      <c r="D27" s="15">
        <v>0.52</v>
      </c>
      <c r="E27" s="17">
        <v>0.56047960287777077</v>
      </c>
      <c r="F27" s="15">
        <v>0.56418918918918914</v>
      </c>
      <c r="G27" s="11">
        <v>3.3835309272672198E-2</v>
      </c>
      <c r="H27" s="11">
        <v>0.55383530927267222</v>
      </c>
      <c r="I27" s="29">
        <v>1.0186948714593771</v>
      </c>
      <c r="J27" s="13">
        <v>0</v>
      </c>
    </row>
    <row r="28" spans="1:10" x14ac:dyDescent="0.25">
      <c r="A28" s="14" t="s">
        <v>24</v>
      </c>
      <c r="B28" s="15">
        <v>0.52</v>
      </c>
      <c r="C28" s="16">
        <v>0.51419762706875893</v>
      </c>
      <c r="D28" s="15">
        <v>0.55000000000000004</v>
      </c>
      <c r="E28" s="17">
        <v>0.5782059505515722</v>
      </c>
      <c r="F28" s="15">
        <v>0.61161116111611158</v>
      </c>
      <c r="G28" s="11">
        <v>6.4008323482813267E-2</v>
      </c>
      <c r="H28" s="11">
        <v>0.61400832348281331</v>
      </c>
      <c r="I28" s="29">
        <v>0.99609587968921265</v>
      </c>
      <c r="J28" s="13">
        <v>0</v>
      </c>
    </row>
    <row r="29" spans="1:10" x14ac:dyDescent="0.25">
      <c r="A29" s="14" t="s">
        <v>25</v>
      </c>
      <c r="B29" s="15">
        <v>0.58799999999999997</v>
      </c>
      <c r="C29" s="18">
        <v>0.6039133714511622</v>
      </c>
      <c r="D29" s="15">
        <v>0.6</v>
      </c>
      <c r="E29" s="17">
        <v>0.66832522839155262</v>
      </c>
      <c r="F29" s="15">
        <v>0.64754610815879965</v>
      </c>
      <c r="G29" s="11">
        <v>6.4411856940390422E-2</v>
      </c>
      <c r="H29" s="11">
        <v>0.6644118569403904</v>
      </c>
      <c r="I29" s="29">
        <v>0.97461552107264104</v>
      </c>
      <c r="J29" s="13">
        <v>0</v>
      </c>
    </row>
    <row r="30" spans="1:10" x14ac:dyDescent="0.25">
      <c r="A30" s="14" t="s">
        <v>26</v>
      </c>
      <c r="B30" s="15">
        <v>0.57899999999999996</v>
      </c>
      <c r="C30" s="16">
        <v>0.5104637137429231</v>
      </c>
      <c r="D30" s="15">
        <v>0.63500000000000001</v>
      </c>
      <c r="E30" s="17">
        <v>0.39982472555484705</v>
      </c>
      <c r="F30" s="17">
        <v>0.55220883534136544</v>
      </c>
      <c r="G30" s="11">
        <v>-0.11063898818807605</v>
      </c>
      <c r="H30" s="11">
        <v>0.52436101181192396</v>
      </c>
      <c r="I30" s="29">
        <v>1.0531081123541464</v>
      </c>
      <c r="J30" s="13">
        <v>0</v>
      </c>
    </row>
    <row r="31" spans="1:10" x14ac:dyDescent="0.25">
      <c r="A31" s="14" t="s">
        <v>27</v>
      </c>
      <c r="B31" s="15">
        <v>0.46</v>
      </c>
      <c r="C31" s="16">
        <v>0.62273765580674922</v>
      </c>
      <c r="D31" s="15">
        <v>0.61499999999999999</v>
      </c>
      <c r="E31" s="17">
        <v>0.60510794027927339</v>
      </c>
      <c r="F31" s="15">
        <v>0.59509202453987731</v>
      </c>
      <c r="G31" s="11">
        <v>-1.7629715527475831E-2</v>
      </c>
      <c r="H31" s="11">
        <v>0.59737028447252416</v>
      </c>
      <c r="I31" s="29">
        <v>0.9961861846967186</v>
      </c>
      <c r="J31" s="13">
        <v>0</v>
      </c>
    </row>
    <row r="32" spans="1:10" x14ac:dyDescent="0.25">
      <c r="A32" s="14" t="s">
        <v>28</v>
      </c>
      <c r="B32" s="15">
        <v>0.5</v>
      </c>
      <c r="C32" s="16">
        <v>0.47289750042477774</v>
      </c>
      <c r="D32" s="15">
        <v>0.52</v>
      </c>
      <c r="E32" s="17">
        <v>0.60787041772685568</v>
      </c>
      <c r="F32" s="15">
        <v>0.56575875486381322</v>
      </c>
      <c r="G32" s="11">
        <v>0.13497291730207794</v>
      </c>
      <c r="H32" s="11">
        <v>0.65497291730207796</v>
      </c>
      <c r="I32" s="29">
        <v>0.86378953987021334</v>
      </c>
      <c r="J32" s="13">
        <v>0</v>
      </c>
    </row>
    <row r="33" spans="1:10" x14ac:dyDescent="0.25">
      <c r="A33" s="14" t="s">
        <v>29</v>
      </c>
      <c r="B33" s="15">
        <v>0.49</v>
      </c>
      <c r="C33" s="16">
        <v>0.52357851288120782</v>
      </c>
      <c r="D33" s="15">
        <v>0.52300000000000002</v>
      </c>
      <c r="E33" s="17">
        <v>0.59644272382490016</v>
      </c>
      <c r="F33" s="15">
        <v>0.61822985468956404</v>
      </c>
      <c r="G33" s="11">
        <v>7.2864210943692331E-2</v>
      </c>
      <c r="H33" s="11">
        <v>0.59586421094369235</v>
      </c>
      <c r="I33" s="29">
        <v>1.0375347995988051</v>
      </c>
      <c r="J33" s="13">
        <v>0</v>
      </c>
    </row>
    <row r="34" spans="1:10" x14ac:dyDescent="0.25">
      <c r="A34" s="14" t="s">
        <v>30</v>
      </c>
      <c r="B34" s="15">
        <v>0.46</v>
      </c>
      <c r="C34" s="16">
        <v>0.43909363055807482</v>
      </c>
      <c r="D34" s="15">
        <v>0.46100000000000002</v>
      </c>
      <c r="E34" s="17">
        <v>0.55017245724958164</v>
      </c>
      <c r="F34" s="15">
        <v>0.53405797101449271</v>
      </c>
      <c r="G34" s="11">
        <v>0.11107882669150682</v>
      </c>
      <c r="H34" s="11">
        <v>0.57207882669150689</v>
      </c>
      <c r="I34" s="29">
        <v>0.93353913149189682</v>
      </c>
      <c r="J34" s="13">
        <v>0</v>
      </c>
    </row>
    <row r="35" spans="1:10" x14ac:dyDescent="0.25">
      <c r="A35" s="14" t="s">
        <v>31</v>
      </c>
      <c r="B35" s="15">
        <v>0.35</v>
      </c>
      <c r="C35" s="16">
        <v>0.38281510087239967</v>
      </c>
      <c r="D35" s="15">
        <v>0.42</v>
      </c>
      <c r="E35" s="17">
        <v>0.45258761414922422</v>
      </c>
      <c r="F35" s="15">
        <v>0.47491638795986624</v>
      </c>
      <c r="G35" s="11">
        <v>6.9772513276824544E-2</v>
      </c>
      <c r="H35" s="11">
        <v>0.48977251327682453</v>
      </c>
      <c r="I35" s="29">
        <v>0.96966729468429469</v>
      </c>
      <c r="J35" s="13">
        <v>0</v>
      </c>
    </row>
    <row r="36" spans="1:10" x14ac:dyDescent="0.25">
      <c r="A36" s="14" t="s">
        <v>32</v>
      </c>
      <c r="B36" s="15">
        <v>0.45</v>
      </c>
      <c r="C36" s="16">
        <v>0.44388100589550872</v>
      </c>
      <c r="D36" s="15">
        <v>0.48</v>
      </c>
      <c r="E36" s="17">
        <v>0.55346511800588027</v>
      </c>
      <c r="F36" s="15">
        <v>0.48874803744839218</v>
      </c>
      <c r="G36" s="11">
        <v>0.10958411211037156</v>
      </c>
      <c r="H36" s="11">
        <v>0.58958411211037154</v>
      </c>
      <c r="I36" s="29">
        <v>0.82897084132568588</v>
      </c>
      <c r="J36" s="13">
        <v>0</v>
      </c>
    </row>
    <row r="37" spans="1:10" x14ac:dyDescent="0.25">
      <c r="A37" s="14" t="s">
        <v>33</v>
      </c>
      <c r="B37" s="15">
        <v>0.46200000000000002</v>
      </c>
      <c r="C37" s="18">
        <v>0.45037341771565575</v>
      </c>
      <c r="D37" s="15">
        <v>0.48199999999999998</v>
      </c>
      <c r="E37" s="17">
        <v>0.5093672744337252</v>
      </c>
      <c r="F37" s="15">
        <v>0.48082876875446534</v>
      </c>
      <c r="G37" s="11">
        <v>5.8993856718069448E-2</v>
      </c>
      <c r="H37" s="11">
        <v>0.54099385671806943</v>
      </c>
      <c r="I37" s="29">
        <v>0.88878785365772062</v>
      </c>
      <c r="J37" s="13">
        <v>0</v>
      </c>
    </row>
    <row r="38" spans="1:10" x14ac:dyDescent="0.25">
      <c r="A38" s="14" t="s">
        <v>34</v>
      </c>
      <c r="B38" s="15">
        <v>0.6</v>
      </c>
      <c r="C38" s="18">
        <v>0.60222842332357551</v>
      </c>
      <c r="D38" s="15">
        <v>0.61</v>
      </c>
      <c r="E38" s="17">
        <v>0.71767545289353452</v>
      </c>
      <c r="F38" s="15">
        <v>0.67487266553480474</v>
      </c>
      <c r="G38" s="11">
        <v>0.115447029569959</v>
      </c>
      <c r="H38" s="11">
        <v>0.72544702956995899</v>
      </c>
      <c r="I38" s="29">
        <v>0.93028524210081276</v>
      </c>
      <c r="J38" s="13">
        <v>0</v>
      </c>
    </row>
    <row r="39" spans="1:10" x14ac:dyDescent="0.25">
      <c r="A39" s="14" t="s">
        <v>35</v>
      </c>
      <c r="B39" s="15">
        <v>0.53800000000000003</v>
      </c>
      <c r="C39" s="16">
        <v>0.55369900861910226</v>
      </c>
      <c r="D39" s="15">
        <v>0.56299999999999994</v>
      </c>
      <c r="E39" s="17">
        <v>0.60815227733298993</v>
      </c>
      <c r="F39" s="15">
        <v>0.61758354755784062</v>
      </c>
      <c r="G39" s="11">
        <v>5.445326871388767E-2</v>
      </c>
      <c r="H39" s="11">
        <v>0.61745326871388762</v>
      </c>
      <c r="I39" s="29">
        <v>1.0002109938525783</v>
      </c>
      <c r="J39" s="13">
        <v>0</v>
      </c>
    </row>
    <row r="40" spans="1:10" x14ac:dyDescent="0.25">
      <c r="A40" s="14" t="s">
        <v>36</v>
      </c>
      <c r="B40" s="15">
        <v>0.48299999999999998</v>
      </c>
      <c r="C40" s="16">
        <v>0.48800794801815117</v>
      </c>
      <c r="D40" s="15">
        <v>0.51600000000000001</v>
      </c>
      <c r="E40" s="17">
        <v>0.57542016703408816</v>
      </c>
      <c r="F40" s="15">
        <v>0.54645927138763817</v>
      </c>
      <c r="G40" s="11">
        <v>8.7412219015936987E-2</v>
      </c>
      <c r="H40" s="11">
        <v>0.603412219015937</v>
      </c>
      <c r="I40" s="29">
        <v>0.90561519002518809</v>
      </c>
      <c r="J40" s="13">
        <v>0</v>
      </c>
    </row>
    <row r="41" spans="1:10" x14ac:dyDescent="0.25">
      <c r="A41" s="14" t="s">
        <v>37</v>
      </c>
      <c r="B41" s="15">
        <v>0.5</v>
      </c>
      <c r="C41" s="16">
        <v>0.552220767043067</v>
      </c>
      <c r="D41" s="15">
        <v>0.52</v>
      </c>
      <c r="E41" s="17">
        <v>0.59855195212376966</v>
      </c>
      <c r="F41" s="15">
        <v>0.60226882090065315</v>
      </c>
      <c r="G41" s="11">
        <v>4.6331185080702664E-2</v>
      </c>
      <c r="H41" s="11">
        <v>0.56633118508070268</v>
      </c>
      <c r="I41" s="29">
        <v>1.0634569254999251</v>
      </c>
      <c r="J41" s="13">
        <v>0</v>
      </c>
    </row>
    <row r="42" spans="1:10" x14ac:dyDescent="0.25">
      <c r="A42" s="14" t="s">
        <v>38</v>
      </c>
      <c r="B42" s="15">
        <v>0.55000000000000004</v>
      </c>
      <c r="C42" s="16">
        <v>0.53628373287999054</v>
      </c>
      <c r="D42" s="15">
        <v>0.56999999999999995</v>
      </c>
      <c r="E42" s="17">
        <v>0.61110015528215023</v>
      </c>
      <c r="F42" s="15">
        <v>0.57240072357653549</v>
      </c>
      <c r="G42" s="11">
        <v>7.4816422402159688E-2</v>
      </c>
      <c r="H42" s="11">
        <v>0.64481642240215964</v>
      </c>
      <c r="I42" s="29">
        <v>0.88769563505245241</v>
      </c>
      <c r="J42" s="13">
        <v>0</v>
      </c>
    </row>
    <row r="43" spans="1:10" x14ac:dyDescent="0.25">
      <c r="A43" s="14" t="s">
        <v>39</v>
      </c>
      <c r="B43" s="15">
        <v>0.26</v>
      </c>
      <c r="C43" s="16">
        <v>0.39850125854849949</v>
      </c>
      <c r="D43" s="15">
        <v>0.45</v>
      </c>
      <c r="E43" s="17">
        <v>0.44916628871070863</v>
      </c>
      <c r="F43" s="15">
        <v>0.47605580693815985</v>
      </c>
      <c r="G43" s="11">
        <v>5.0665030162209135E-2</v>
      </c>
      <c r="H43" s="11">
        <v>0.50066503016220909</v>
      </c>
      <c r="I43" s="29">
        <v>0.95084693009999888</v>
      </c>
      <c r="J43" s="13">
        <v>0</v>
      </c>
    </row>
    <row r="44" spans="1:10" x14ac:dyDescent="0.25">
      <c r="A44" s="14" t="s">
        <v>40</v>
      </c>
      <c r="B44" s="15">
        <v>0.47099999999999997</v>
      </c>
      <c r="C44" s="16">
        <v>0.43251210652780792</v>
      </c>
      <c r="D44" s="15">
        <v>0.47099999999999997</v>
      </c>
      <c r="E44" s="17">
        <v>0.58024133815891465</v>
      </c>
      <c r="F44" s="15">
        <v>0.49692307692307691</v>
      </c>
      <c r="G44" s="11">
        <v>0.14772923163110674</v>
      </c>
      <c r="H44" s="11">
        <v>0.61872923163110671</v>
      </c>
      <c r="I44" s="29">
        <v>0.80313496036558363</v>
      </c>
      <c r="J44" s="13">
        <v>0</v>
      </c>
    </row>
    <row r="45" spans="1:10" x14ac:dyDescent="0.25">
      <c r="A45" s="14" t="s">
        <v>41</v>
      </c>
      <c r="B45" s="15">
        <v>0.56000000000000005</v>
      </c>
      <c r="C45" s="16">
        <v>0.54922078101217142</v>
      </c>
      <c r="D45" s="15">
        <v>0.57199999999999995</v>
      </c>
      <c r="E45" s="17">
        <v>0.60965893812823602</v>
      </c>
      <c r="F45" s="15">
        <v>0.63812649164677804</v>
      </c>
      <c r="G45" s="11">
        <v>6.0438157116064595E-2</v>
      </c>
      <c r="H45" s="11">
        <v>0.63243815711606455</v>
      </c>
      <c r="I45" s="29">
        <v>1.0089942936976675</v>
      </c>
      <c r="J45" s="13">
        <v>0</v>
      </c>
    </row>
    <row r="46" spans="1:10" x14ac:dyDescent="0.25">
      <c r="A46" s="14" t="s">
        <v>42</v>
      </c>
      <c r="B46" s="15">
        <v>0.52700000000000002</v>
      </c>
      <c r="C46" s="16">
        <v>0.53129959816110572</v>
      </c>
      <c r="D46" s="15">
        <v>0.53700000000000003</v>
      </c>
      <c r="E46" s="17">
        <v>0.60105578270861271</v>
      </c>
      <c r="F46" s="15">
        <v>0.58552036199095026</v>
      </c>
      <c r="G46" s="11">
        <v>6.9756184547506983E-2</v>
      </c>
      <c r="H46" s="11">
        <v>0.60675618454750702</v>
      </c>
      <c r="I46" s="29">
        <v>0.96500106122133134</v>
      </c>
      <c r="J46" s="13">
        <v>0</v>
      </c>
    </row>
    <row r="47" spans="1:10" x14ac:dyDescent="0.25">
      <c r="A47" s="14" t="s">
        <v>43</v>
      </c>
      <c r="B47" s="15">
        <v>0.51</v>
      </c>
      <c r="C47" s="16">
        <v>0.43874547156858235</v>
      </c>
      <c r="D47" s="15">
        <v>0.49</v>
      </c>
      <c r="E47" s="17">
        <v>0.57874794822787301</v>
      </c>
      <c r="F47" s="15">
        <v>0.57829010566762729</v>
      </c>
      <c r="G47" s="11">
        <v>0.14000247665929066</v>
      </c>
      <c r="H47" s="11">
        <v>0.63000247665929066</v>
      </c>
      <c r="I47" s="29">
        <v>0.91791719412615935</v>
      </c>
      <c r="J47" s="13">
        <v>0</v>
      </c>
    </row>
    <row r="48" spans="1:10" x14ac:dyDescent="0.25">
      <c r="A48" s="14" t="s">
        <v>44</v>
      </c>
      <c r="B48" s="15">
        <v>0.58199999999999996</v>
      </c>
      <c r="C48" s="18">
        <v>0.57114160310425266</v>
      </c>
      <c r="D48" s="15">
        <v>0.58199999999999996</v>
      </c>
      <c r="E48" s="17">
        <v>0.65176577599272978</v>
      </c>
      <c r="F48" s="15">
        <v>0.6081143148762439</v>
      </c>
      <c r="G48" s="11">
        <v>8.0624172888477119E-2</v>
      </c>
      <c r="H48" s="11">
        <v>0.66262417288847708</v>
      </c>
      <c r="I48" s="29">
        <v>0.91773638777073796</v>
      </c>
      <c r="J48" s="13">
        <v>0</v>
      </c>
    </row>
    <row r="49" spans="1:10" x14ac:dyDescent="0.25">
      <c r="A49" s="14" t="s">
        <v>45</v>
      </c>
      <c r="B49" s="15">
        <v>0.503</v>
      </c>
      <c r="C49" s="16">
        <v>0.51915648235175604</v>
      </c>
      <c r="D49" s="15">
        <v>0.52</v>
      </c>
      <c r="E49" s="17">
        <v>0.55403012405495211</v>
      </c>
      <c r="F49" s="15">
        <v>0.54115278127359678</v>
      </c>
      <c r="G49" s="11">
        <v>3.4873641703196068E-2</v>
      </c>
      <c r="H49" s="11">
        <v>0.55487364170319609</v>
      </c>
      <c r="I49" s="29">
        <v>0.97527209909001478</v>
      </c>
      <c r="J49" s="13">
        <v>0</v>
      </c>
    </row>
    <row r="50" spans="1:10" x14ac:dyDescent="0.25">
      <c r="A50" s="14" t="s">
        <v>46</v>
      </c>
      <c r="B50" s="15">
        <v>0.4</v>
      </c>
      <c r="C50" s="16">
        <v>0.47672962199631597</v>
      </c>
      <c r="D50" s="15">
        <v>0.55500000000000005</v>
      </c>
      <c r="E50" s="17">
        <v>0.61546499093025586</v>
      </c>
      <c r="F50" s="15">
        <v>0.56853477380148554</v>
      </c>
      <c r="G50" s="11">
        <v>0.1387353689339399</v>
      </c>
      <c r="H50" s="11">
        <v>0.69373536893393994</v>
      </c>
      <c r="I50" s="29">
        <v>0.81952686753617654</v>
      </c>
      <c r="J50" s="13">
        <v>0</v>
      </c>
    </row>
    <row r="51" spans="1:10" x14ac:dyDescent="0.25">
      <c r="A51" s="14" t="s">
        <v>47</v>
      </c>
      <c r="B51" s="15">
        <v>0.501</v>
      </c>
      <c r="C51" s="16">
        <v>0.52459253916596937</v>
      </c>
      <c r="D51" s="15">
        <v>0.53</v>
      </c>
      <c r="E51" s="17">
        <v>0.56304679366990174</v>
      </c>
      <c r="F51" s="15">
        <v>0.56296156031054723</v>
      </c>
      <c r="G51" s="11">
        <v>3.8454254503932361E-2</v>
      </c>
      <c r="H51" s="11">
        <v>0.56845425450393239</v>
      </c>
      <c r="I51" s="29">
        <v>0.99033749127591908</v>
      </c>
      <c r="J51" s="13">
        <v>0</v>
      </c>
    </row>
    <row r="52" spans="1:10" x14ac:dyDescent="0.25">
      <c r="A52" s="14" t="s">
        <v>48</v>
      </c>
      <c r="B52" s="15">
        <v>0.35</v>
      </c>
      <c r="C52" s="16">
        <v>0.35501810890998753</v>
      </c>
      <c r="D52" s="15">
        <v>0.45</v>
      </c>
      <c r="E52" s="17">
        <v>0.62937451063552929</v>
      </c>
      <c r="F52" s="15">
        <v>0.55299251870324184</v>
      </c>
      <c r="G52" s="11">
        <v>0.27435640172554177</v>
      </c>
      <c r="H52" s="11">
        <v>0.72435640172554172</v>
      </c>
      <c r="I52" s="29">
        <v>0.76342601154061507</v>
      </c>
      <c r="J52" s="13">
        <v>0</v>
      </c>
    </row>
    <row r="53" spans="1:10" x14ac:dyDescent="0.25">
      <c r="A53" s="14" t="s">
        <v>49</v>
      </c>
      <c r="B53" s="15">
        <v>0.65</v>
      </c>
      <c r="C53" s="16">
        <v>0.63691571729984231</v>
      </c>
      <c r="D53" s="15">
        <v>0.65</v>
      </c>
      <c r="E53" s="17">
        <v>0.76746126868380848</v>
      </c>
      <c r="F53" s="15">
        <v>0.6935336976320583</v>
      </c>
      <c r="G53" s="11">
        <v>0.13054555138396617</v>
      </c>
      <c r="H53" s="11">
        <v>0.7805455513839662</v>
      </c>
      <c r="I53" s="29">
        <v>0.88852431021145495</v>
      </c>
      <c r="J53" s="13">
        <v>0</v>
      </c>
    </row>
    <row r="54" spans="1:10" x14ac:dyDescent="0.25">
      <c r="A54" s="14" t="s">
        <v>50</v>
      </c>
      <c r="B54" s="15">
        <v>0.51600000000000001</v>
      </c>
      <c r="C54" s="16">
        <v>0.51772898676044354</v>
      </c>
      <c r="D54" s="15">
        <v>0.53</v>
      </c>
      <c r="E54" s="17">
        <v>0.56290639306344881</v>
      </c>
      <c r="F54" s="15">
        <v>0.55386740331491713</v>
      </c>
      <c r="G54" s="11">
        <v>4.5177406303005263E-2</v>
      </c>
      <c r="H54" s="11">
        <v>0.57517740630300529</v>
      </c>
      <c r="I54" s="29">
        <v>0.96295055620306824</v>
      </c>
      <c r="J54" s="13">
        <v>0</v>
      </c>
    </row>
    <row r="55" spans="1:10" x14ac:dyDescent="0.25">
      <c r="A55" s="19" t="s">
        <v>51</v>
      </c>
      <c r="B55" s="20">
        <v>0.37</v>
      </c>
      <c r="C55" s="21">
        <v>0.41757262656413641</v>
      </c>
      <c r="D55" s="20">
        <v>0.435</v>
      </c>
      <c r="E55" s="22">
        <v>0.60656353553942832</v>
      </c>
      <c r="F55" s="20">
        <v>0.46950354609929079</v>
      </c>
      <c r="G55" s="23">
        <v>0.18899090897529192</v>
      </c>
      <c r="H55" s="23">
        <v>0.62399090897529197</v>
      </c>
      <c r="I55" s="30">
        <v>0.75242049098167485</v>
      </c>
      <c r="J55" s="25">
        <v>0</v>
      </c>
    </row>
    <row r="56" spans="1:10" x14ac:dyDescent="0.25">
      <c r="G56" s="26"/>
    </row>
    <row r="58" spans="1:10" x14ac:dyDescent="0.25">
      <c r="A58" s="89" t="s">
        <v>69</v>
      </c>
    </row>
    <row r="59" spans="1:10" x14ac:dyDescent="0.25">
      <c r="D59" s="92"/>
      <c r="F59" s="92"/>
      <c r="G59" s="92"/>
      <c r="H59" s="92"/>
    </row>
    <row r="60" spans="1:10" x14ac:dyDescent="0.25">
      <c r="D60" s="92"/>
      <c r="F60" s="92"/>
      <c r="G60" s="92"/>
      <c r="H60" s="92"/>
    </row>
    <row r="61" spans="1:10" x14ac:dyDescent="0.25">
      <c r="D61" s="92"/>
      <c r="F61" s="92"/>
      <c r="G61" s="92"/>
      <c r="H61" s="92"/>
    </row>
  </sheetData>
  <pageMargins left="0.7" right="0.7" top="0.75" bottom="0.75" header="0.3" footer="0.3"/>
  <tableParts count="1">
    <tablePart r:id="rId1"/>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E62B660-ADBC-4E25-9266-05D90DBEBCBA}">
  <dimension ref="A1:J57"/>
  <sheetViews>
    <sheetView showGridLines="0" workbookViewId="0">
      <selection activeCell="A3" sqref="A3"/>
    </sheetView>
  </sheetViews>
  <sheetFormatPr defaultColWidth="8.7109375" defaultRowHeight="15" x14ac:dyDescent="0.25"/>
  <cols>
    <col min="1" max="1" width="18.140625" style="2" customWidth="1"/>
    <col min="2" max="2" width="12.85546875" style="31" customWidth="1"/>
    <col min="3" max="3" width="22.5703125" style="31" customWidth="1"/>
    <col min="4" max="4" width="14.28515625" style="31" customWidth="1"/>
    <col min="5" max="5" width="18.7109375" style="31" customWidth="1"/>
    <col min="6" max="6" width="16.28515625" style="31" customWidth="1"/>
    <col min="7" max="8" width="12.85546875" style="31" customWidth="1"/>
    <col min="9" max="9" width="16.42578125" style="27" customWidth="1"/>
    <col min="10" max="10" width="12.7109375" style="2" customWidth="1"/>
    <col min="11" max="16384" width="8.7109375" style="2"/>
  </cols>
  <sheetData>
    <row r="1" spans="1:10" ht="18.75" x14ac:dyDescent="0.3">
      <c r="A1" s="1" t="s">
        <v>86</v>
      </c>
    </row>
    <row r="2" spans="1:10" x14ac:dyDescent="0.25">
      <c r="A2" s="6" t="s">
        <v>83</v>
      </c>
    </row>
    <row r="3" spans="1:10" ht="64.5" customHeight="1" x14ac:dyDescent="0.25">
      <c r="A3" s="98" t="s">
        <v>54</v>
      </c>
      <c r="B3" s="99" t="s">
        <v>75</v>
      </c>
      <c r="C3" s="100" t="s">
        <v>76</v>
      </c>
      <c r="D3" s="99" t="s">
        <v>53</v>
      </c>
      <c r="E3" s="100" t="s">
        <v>77</v>
      </c>
      <c r="F3" s="99" t="s">
        <v>78</v>
      </c>
      <c r="G3" s="99" t="s">
        <v>79</v>
      </c>
      <c r="H3" s="99" t="s">
        <v>80</v>
      </c>
      <c r="I3" s="99" t="s">
        <v>81</v>
      </c>
      <c r="J3" s="101" t="s">
        <v>82</v>
      </c>
    </row>
    <row r="4" spans="1:10" x14ac:dyDescent="0.25">
      <c r="A4" s="35" t="s">
        <v>0</v>
      </c>
      <c r="B4" s="32">
        <v>3900</v>
      </c>
      <c r="C4" s="33">
        <v>3725.0980650396668</v>
      </c>
      <c r="D4" s="32">
        <v>3950</v>
      </c>
      <c r="E4" s="32">
        <v>4511.6812046248233</v>
      </c>
      <c r="F4" s="32">
        <v>5166.8999999999996</v>
      </c>
      <c r="G4" s="33">
        <v>786.58313958515646</v>
      </c>
      <c r="H4" s="33">
        <v>4736.5831395851565</v>
      </c>
      <c r="I4" s="12">
        <v>1.0908496373300294</v>
      </c>
      <c r="J4" s="36">
        <v>0</v>
      </c>
    </row>
    <row r="5" spans="1:10" x14ac:dyDescent="0.25">
      <c r="A5" s="35" t="s">
        <v>1</v>
      </c>
      <c r="B5" s="32">
        <v>4600</v>
      </c>
      <c r="C5" s="33">
        <v>4477.8539440337045</v>
      </c>
      <c r="D5" s="32">
        <v>4716</v>
      </c>
      <c r="E5" s="32">
        <v>5177.4183547167486</v>
      </c>
      <c r="F5" s="32">
        <v>7030.31</v>
      </c>
      <c r="G5" s="33">
        <v>699.56441068304412</v>
      </c>
      <c r="H5" s="33">
        <v>5415.5644106830441</v>
      </c>
      <c r="I5" s="12">
        <v>1.2981675531605938</v>
      </c>
      <c r="J5" s="36">
        <v>0</v>
      </c>
    </row>
    <row r="6" spans="1:10" x14ac:dyDescent="0.25">
      <c r="A6" s="35" t="s">
        <v>2</v>
      </c>
      <c r="B6" s="32">
        <v>3862</v>
      </c>
      <c r="C6" s="33">
        <v>3694.7092178968887</v>
      </c>
      <c r="D6" s="32">
        <v>3960</v>
      </c>
      <c r="E6" s="32">
        <v>4954.2738969000056</v>
      </c>
      <c r="F6" s="32">
        <v>4705.55</v>
      </c>
      <c r="G6" s="33">
        <v>1259.5646790031169</v>
      </c>
      <c r="H6" s="33">
        <v>5219.5646790031169</v>
      </c>
      <c r="I6" s="12">
        <v>0.90152154238631099</v>
      </c>
      <c r="J6" s="36">
        <v>0</v>
      </c>
    </row>
    <row r="7" spans="1:10" x14ac:dyDescent="0.25">
      <c r="A7" s="35" t="s">
        <v>3</v>
      </c>
      <c r="B7" s="32">
        <v>5400</v>
      </c>
      <c r="C7" s="33">
        <v>5289.5288098428282</v>
      </c>
      <c r="D7" s="32">
        <v>5787</v>
      </c>
      <c r="E7" s="32">
        <v>7297.2176718931005</v>
      </c>
      <c r="F7" s="32">
        <v>7169.95</v>
      </c>
      <c r="G7" s="33">
        <v>2007.6888620502723</v>
      </c>
      <c r="H7" s="33">
        <v>7794.6888620502723</v>
      </c>
      <c r="I7" s="12">
        <v>0.91985069922522289</v>
      </c>
      <c r="J7" s="36">
        <v>0</v>
      </c>
    </row>
    <row r="8" spans="1:10" x14ac:dyDescent="0.25">
      <c r="A8" s="35" t="s">
        <v>4</v>
      </c>
      <c r="B8" s="32">
        <v>5650</v>
      </c>
      <c r="C8" s="33">
        <v>5298.6011702412798</v>
      </c>
      <c r="D8" s="32">
        <v>5650</v>
      </c>
      <c r="E8" s="32">
        <v>5549.9653353542526</v>
      </c>
      <c r="F8" s="32">
        <v>7057.52</v>
      </c>
      <c r="G8" s="33">
        <v>251.36416511297284</v>
      </c>
      <c r="H8" s="33">
        <v>5901.3641651129728</v>
      </c>
      <c r="I8" s="12">
        <v>1.1959133180971717</v>
      </c>
      <c r="J8" s="36">
        <v>0</v>
      </c>
    </row>
    <row r="9" spans="1:10" x14ac:dyDescent="0.25">
      <c r="A9" s="35" t="s">
        <v>5</v>
      </c>
      <c r="B9" s="32">
        <v>5474</v>
      </c>
      <c r="C9" s="33">
        <v>4581.2008095448546</v>
      </c>
      <c r="D9" s="32">
        <v>4633</v>
      </c>
      <c r="E9" s="32">
        <v>4417.5564623194659</v>
      </c>
      <c r="F9" s="32">
        <v>5036.7650000000003</v>
      </c>
      <c r="G9" s="33">
        <v>-163.64434722538863</v>
      </c>
      <c r="H9" s="33">
        <v>4469.3556527746114</v>
      </c>
      <c r="I9" s="12">
        <v>1.1269555146888202</v>
      </c>
      <c r="J9" s="36">
        <v>0</v>
      </c>
    </row>
    <row r="10" spans="1:10" x14ac:dyDescent="0.25">
      <c r="A10" s="35" t="s">
        <v>6</v>
      </c>
      <c r="B10" s="32">
        <v>5153</v>
      </c>
      <c r="C10" s="33">
        <v>6005.9964418964082</v>
      </c>
      <c r="D10" s="32">
        <v>6300</v>
      </c>
      <c r="E10" s="32">
        <v>5853.5546592908067</v>
      </c>
      <c r="F10" s="32">
        <v>6891.125</v>
      </c>
      <c r="G10" s="33">
        <v>-152.44178260560147</v>
      </c>
      <c r="H10" s="33">
        <v>6147.5582173943985</v>
      </c>
      <c r="I10" s="12">
        <v>1.1209531908948327</v>
      </c>
      <c r="J10" s="36">
        <v>0</v>
      </c>
    </row>
    <row r="11" spans="1:10" x14ac:dyDescent="0.25">
      <c r="A11" s="35" t="s">
        <v>7</v>
      </c>
      <c r="B11" s="32">
        <v>3700</v>
      </c>
      <c r="C11" s="33">
        <v>3804.718407545879</v>
      </c>
      <c r="D11" s="32">
        <v>3948</v>
      </c>
      <c r="E11" s="32">
        <v>4266.5154058544576</v>
      </c>
      <c r="F11" s="32">
        <v>5029.4399999999996</v>
      </c>
      <c r="G11" s="33">
        <v>461.79699830857862</v>
      </c>
      <c r="H11" s="33">
        <v>4409.7969983085786</v>
      </c>
      <c r="I11" s="12">
        <v>1.1405150853722046</v>
      </c>
      <c r="J11" s="36">
        <v>0</v>
      </c>
    </row>
    <row r="12" spans="1:10" x14ac:dyDescent="0.25">
      <c r="A12" s="35" t="s">
        <v>8</v>
      </c>
      <c r="B12" s="32">
        <v>2946</v>
      </c>
      <c r="C12" s="33">
        <v>4880.831160121772</v>
      </c>
      <c r="D12" s="32">
        <v>5491</v>
      </c>
      <c r="E12" s="32">
        <v>5262.5044174062205</v>
      </c>
      <c r="F12" s="32">
        <v>5444.49</v>
      </c>
      <c r="G12" s="33">
        <v>381.67325728444848</v>
      </c>
      <c r="H12" s="33">
        <v>5872.6732572844485</v>
      </c>
      <c r="I12" s="12">
        <v>0.92708886762032416</v>
      </c>
      <c r="J12" s="36">
        <v>0</v>
      </c>
    </row>
    <row r="13" spans="1:10" x14ac:dyDescent="0.25">
      <c r="A13" s="35" t="s">
        <v>9</v>
      </c>
      <c r="B13" s="32">
        <v>3750</v>
      </c>
      <c r="C13" s="33">
        <v>3768.6684945019078</v>
      </c>
      <c r="D13" s="32">
        <v>3902</v>
      </c>
      <c r="E13" s="32">
        <v>3834.6949973693409</v>
      </c>
      <c r="F13" s="32">
        <v>4920</v>
      </c>
      <c r="G13" s="33">
        <v>66.02650286743301</v>
      </c>
      <c r="H13" s="33">
        <v>3968.026502867433</v>
      </c>
      <c r="I13" s="12">
        <v>1.2399110732865917</v>
      </c>
      <c r="J13" s="36">
        <v>0</v>
      </c>
    </row>
    <row r="14" spans="1:10" x14ac:dyDescent="0.25">
      <c r="A14" s="35" t="s">
        <v>10</v>
      </c>
      <c r="B14" s="32">
        <v>3500</v>
      </c>
      <c r="C14" s="33">
        <v>3400.5303497416899</v>
      </c>
      <c r="D14" s="32">
        <v>3752</v>
      </c>
      <c r="E14" s="32">
        <v>3877.1626656418812</v>
      </c>
      <c r="F14" s="32">
        <v>4038.56</v>
      </c>
      <c r="G14" s="33">
        <v>476.63231590019132</v>
      </c>
      <c r="H14" s="33">
        <v>4228.6323159001913</v>
      </c>
      <c r="I14" s="12">
        <v>0.95505111305480606</v>
      </c>
      <c r="J14" s="36">
        <v>0</v>
      </c>
    </row>
    <row r="15" spans="1:10" x14ac:dyDescent="0.25">
      <c r="A15" s="35" t="s">
        <v>11</v>
      </c>
      <c r="B15" s="32">
        <v>4030</v>
      </c>
      <c r="C15" s="33">
        <v>4435.4960500434536</v>
      </c>
      <c r="D15" s="32">
        <v>4500</v>
      </c>
      <c r="E15" s="32">
        <v>4485.8373040244769</v>
      </c>
      <c r="F15" s="32">
        <v>5669.0649999999996</v>
      </c>
      <c r="G15" s="33">
        <v>50.341253981023328</v>
      </c>
      <c r="H15" s="33">
        <v>4550.3412539810233</v>
      </c>
      <c r="I15" s="12">
        <v>1.2458549114399327</v>
      </c>
      <c r="J15" s="36">
        <v>0</v>
      </c>
    </row>
    <row r="16" spans="1:10" x14ac:dyDescent="0.25">
      <c r="A16" s="35" t="s">
        <v>12</v>
      </c>
      <c r="B16" s="32">
        <v>4472</v>
      </c>
      <c r="C16" s="33">
        <v>4406.5285441558808</v>
      </c>
      <c r="D16" s="32">
        <v>4500</v>
      </c>
      <c r="E16" s="32">
        <v>4392.7295370885113</v>
      </c>
      <c r="F16" s="32">
        <v>5380</v>
      </c>
      <c r="G16" s="33">
        <v>-13.79900706736953</v>
      </c>
      <c r="H16" s="33">
        <v>4486.2009929326305</v>
      </c>
      <c r="I16" s="12">
        <v>1.1992329386212126</v>
      </c>
      <c r="J16" s="36">
        <v>0</v>
      </c>
    </row>
    <row r="17" spans="1:10" x14ac:dyDescent="0.25">
      <c r="A17" s="35" t="s">
        <v>13</v>
      </c>
      <c r="B17" s="32">
        <v>3942</v>
      </c>
      <c r="C17" s="33">
        <v>3287.779987282498</v>
      </c>
      <c r="D17" s="32">
        <v>3942</v>
      </c>
      <c r="E17" s="32">
        <v>3671.9627763935132</v>
      </c>
      <c r="F17" s="32">
        <v>4448</v>
      </c>
      <c r="G17" s="33">
        <v>384.18278911101515</v>
      </c>
      <c r="H17" s="33">
        <v>4326.1827891110152</v>
      </c>
      <c r="I17" s="12">
        <v>1.0281581284997015</v>
      </c>
      <c r="J17" s="36">
        <v>0</v>
      </c>
    </row>
    <row r="18" spans="1:10" x14ac:dyDescent="0.25">
      <c r="A18" s="35" t="s">
        <v>14</v>
      </c>
      <c r="B18" s="32">
        <v>3000</v>
      </c>
      <c r="C18" s="33">
        <v>2957.7839910295443</v>
      </c>
      <c r="D18" s="32">
        <v>3534</v>
      </c>
      <c r="E18" s="32">
        <v>3047.1499733062083</v>
      </c>
      <c r="F18" s="32">
        <v>3479.02</v>
      </c>
      <c r="G18" s="33">
        <v>89.365982276663999</v>
      </c>
      <c r="H18" s="33">
        <v>3623.365982276664</v>
      </c>
      <c r="I18" s="12">
        <v>0.96016246137356309</v>
      </c>
      <c r="J18" s="36">
        <v>0</v>
      </c>
    </row>
    <row r="19" spans="1:10" x14ac:dyDescent="0.25">
      <c r="A19" s="35" t="s">
        <v>15</v>
      </c>
      <c r="B19" s="32">
        <v>4022</v>
      </c>
      <c r="C19" s="33">
        <v>4416.0229151449603</v>
      </c>
      <c r="D19" s="32">
        <v>4419</v>
      </c>
      <c r="E19" s="32">
        <v>4508.5324532841623</v>
      </c>
      <c r="F19" s="32">
        <v>4778.2049999999999</v>
      </c>
      <c r="G19" s="33">
        <v>92.50953813920205</v>
      </c>
      <c r="H19" s="33">
        <v>4511.509538139202</v>
      </c>
      <c r="I19" s="12">
        <v>1.0591144625997617</v>
      </c>
      <c r="J19" s="36">
        <v>0</v>
      </c>
    </row>
    <row r="20" spans="1:10" x14ac:dyDescent="0.25">
      <c r="A20" s="35" t="s">
        <v>16</v>
      </c>
      <c r="B20" s="32">
        <v>2900</v>
      </c>
      <c r="C20" s="33">
        <v>2704.2136215847568</v>
      </c>
      <c r="D20" s="32">
        <v>3008</v>
      </c>
      <c r="E20" s="32">
        <v>3087.2961676505511</v>
      </c>
      <c r="F20" s="32">
        <v>3898.9850000000001</v>
      </c>
      <c r="G20" s="33">
        <v>383.0825460657943</v>
      </c>
      <c r="H20" s="33">
        <v>3391.0825460657943</v>
      </c>
      <c r="I20" s="12">
        <v>1.1497759040172746</v>
      </c>
      <c r="J20" s="36">
        <v>0</v>
      </c>
    </row>
    <row r="21" spans="1:10" x14ac:dyDescent="0.25">
      <c r="A21" s="35" t="s">
        <v>17</v>
      </c>
      <c r="B21" s="32">
        <v>5575</v>
      </c>
      <c r="C21" s="33">
        <v>5308.3973473090882</v>
      </c>
      <c r="D21" s="32">
        <v>5700</v>
      </c>
      <c r="E21" s="32">
        <v>6565.9048188971065</v>
      </c>
      <c r="F21" s="32">
        <v>8620.4500000000007</v>
      </c>
      <c r="G21" s="33">
        <v>1257.5074715880182</v>
      </c>
      <c r="H21" s="33">
        <v>6957.5074715880182</v>
      </c>
      <c r="I21" s="12">
        <v>1.2390141203876313</v>
      </c>
      <c r="J21" s="36">
        <v>0</v>
      </c>
    </row>
    <row r="22" spans="1:10" x14ac:dyDescent="0.25">
      <c r="A22" s="35" t="s">
        <v>18</v>
      </c>
      <c r="B22" s="32">
        <v>3911</v>
      </c>
      <c r="C22" s="33">
        <v>3796.4968196787231</v>
      </c>
      <c r="D22" s="32">
        <v>4252</v>
      </c>
      <c r="E22" s="32">
        <v>4462.0468895139347</v>
      </c>
      <c r="F22" s="32">
        <v>5762.5</v>
      </c>
      <c r="G22" s="33">
        <v>665.55006983521162</v>
      </c>
      <c r="H22" s="33">
        <v>4917.5500698352116</v>
      </c>
      <c r="I22" s="12">
        <v>1.1718233506859042</v>
      </c>
      <c r="J22" s="36">
        <v>0</v>
      </c>
    </row>
    <row r="23" spans="1:10" x14ac:dyDescent="0.25">
      <c r="A23" s="35" t="s">
        <v>19</v>
      </c>
      <c r="B23" s="32">
        <v>4541</v>
      </c>
      <c r="C23" s="33">
        <v>4104.0026099268289</v>
      </c>
      <c r="D23" s="32">
        <v>4514</v>
      </c>
      <c r="E23" s="32">
        <v>4357.6185086190235</v>
      </c>
      <c r="F23" s="32">
        <v>4819.0349999999999</v>
      </c>
      <c r="G23" s="33">
        <v>253.61589869219461</v>
      </c>
      <c r="H23" s="33">
        <v>4767.6158986921946</v>
      </c>
      <c r="I23" s="12">
        <v>1.0107850763149586</v>
      </c>
      <c r="J23" s="36">
        <v>0</v>
      </c>
    </row>
    <row r="24" spans="1:10" x14ac:dyDescent="0.25">
      <c r="A24" s="35" t="s">
        <v>20</v>
      </c>
      <c r="B24" s="32">
        <v>4100</v>
      </c>
      <c r="C24" s="33">
        <v>3779.1295939655683</v>
      </c>
      <c r="D24" s="32">
        <v>4100</v>
      </c>
      <c r="E24" s="32">
        <v>3717.8457006077224</v>
      </c>
      <c r="F24" s="32">
        <v>4588</v>
      </c>
      <c r="G24" s="33">
        <v>-61.283893357845955</v>
      </c>
      <c r="H24" s="33">
        <v>4038.716106642154</v>
      </c>
      <c r="I24" s="12">
        <v>1.1360045813704218</v>
      </c>
      <c r="J24" s="36">
        <v>0</v>
      </c>
    </row>
    <row r="25" spans="1:10" x14ac:dyDescent="0.25">
      <c r="A25" s="35" t="s">
        <v>21</v>
      </c>
      <c r="B25" s="32">
        <v>4600</v>
      </c>
      <c r="C25" s="33">
        <v>4549.9814460463676</v>
      </c>
      <c r="D25" s="32">
        <v>4600</v>
      </c>
      <c r="E25" s="32">
        <v>4783.8182899086678</v>
      </c>
      <c r="F25" s="32">
        <v>5877.22</v>
      </c>
      <c r="G25" s="33">
        <v>233.83684386230016</v>
      </c>
      <c r="H25" s="33">
        <v>4833.8368438623002</v>
      </c>
      <c r="I25" s="12">
        <v>1.2158498910575606</v>
      </c>
      <c r="J25" s="36">
        <v>0</v>
      </c>
    </row>
    <row r="26" spans="1:10" x14ac:dyDescent="0.25">
      <c r="A26" s="35" t="s">
        <v>22</v>
      </c>
      <c r="B26" s="32">
        <v>5300</v>
      </c>
      <c r="C26" s="33">
        <v>5994.431393793624</v>
      </c>
      <c r="D26" s="32">
        <v>5609</v>
      </c>
      <c r="E26" s="32">
        <v>7366.8867130329891</v>
      </c>
      <c r="F26" s="32">
        <v>9773</v>
      </c>
      <c r="G26" s="33">
        <v>1372.4553192393651</v>
      </c>
      <c r="H26" s="33">
        <v>6981.4553192393651</v>
      </c>
      <c r="I26" s="12">
        <v>1.3998513996168891</v>
      </c>
      <c r="J26" s="36">
        <v>0</v>
      </c>
    </row>
    <row r="27" spans="1:10" x14ac:dyDescent="0.25">
      <c r="A27" s="35" t="s">
        <v>23</v>
      </c>
      <c r="B27" s="32">
        <v>3350</v>
      </c>
      <c r="C27" s="33">
        <v>3022.8548357692198</v>
      </c>
      <c r="D27" s="32">
        <v>3513</v>
      </c>
      <c r="E27" s="32">
        <v>3220.9035674798652</v>
      </c>
      <c r="F27" s="32">
        <v>3852</v>
      </c>
      <c r="G27" s="33">
        <v>198.04873171064537</v>
      </c>
      <c r="H27" s="33">
        <v>3711.0487317106454</v>
      </c>
      <c r="I27" s="12">
        <v>1.0379815191013084</v>
      </c>
      <c r="J27" s="36">
        <v>0</v>
      </c>
    </row>
    <row r="28" spans="1:10" x14ac:dyDescent="0.25">
      <c r="A28" s="35" t="s">
        <v>24</v>
      </c>
      <c r="B28" s="32">
        <v>6077</v>
      </c>
      <c r="C28" s="33">
        <v>5831.3344072220934</v>
      </c>
      <c r="D28" s="32">
        <v>6194</v>
      </c>
      <c r="E28" s="32">
        <v>7238.1251472006843</v>
      </c>
      <c r="F28" s="32">
        <v>7651.3050000000003</v>
      </c>
      <c r="G28" s="33">
        <v>1406.7907399785909</v>
      </c>
      <c r="H28" s="33">
        <v>7600.7907399785909</v>
      </c>
      <c r="I28" s="12">
        <v>1.0066459216875574</v>
      </c>
      <c r="J28" s="36">
        <v>0</v>
      </c>
    </row>
    <row r="29" spans="1:10" x14ac:dyDescent="0.25">
      <c r="A29" s="35" t="s">
        <v>25</v>
      </c>
      <c r="B29" s="32">
        <v>5435</v>
      </c>
      <c r="C29" s="33">
        <v>4781.5930976681266</v>
      </c>
      <c r="D29" s="32">
        <v>5550</v>
      </c>
      <c r="E29" s="32">
        <v>4980.3179853356123</v>
      </c>
      <c r="F29" s="32">
        <v>5300.65</v>
      </c>
      <c r="G29" s="33">
        <v>198.72488766748575</v>
      </c>
      <c r="H29" s="33">
        <v>5748.7248876674857</v>
      </c>
      <c r="I29" s="12">
        <v>0.92205664796575604</v>
      </c>
      <c r="J29" s="36">
        <v>0</v>
      </c>
    </row>
    <row r="30" spans="1:10" x14ac:dyDescent="0.25">
      <c r="A30" s="35" t="s">
        <v>26</v>
      </c>
      <c r="B30" s="32">
        <v>3529.21</v>
      </c>
      <c r="C30" s="33">
        <v>3670.5422066662723</v>
      </c>
      <c r="D30" s="32">
        <v>3780</v>
      </c>
      <c r="E30" s="32">
        <v>3476.2424312006187</v>
      </c>
      <c r="F30" s="32">
        <v>3456.5</v>
      </c>
      <c r="G30" s="33">
        <v>-194.29977546565351</v>
      </c>
      <c r="H30" s="33">
        <v>3585.7002245343465</v>
      </c>
      <c r="I30" s="12">
        <v>0.96396792357310768</v>
      </c>
      <c r="J30" s="36">
        <v>0</v>
      </c>
    </row>
    <row r="31" spans="1:10" x14ac:dyDescent="0.25">
      <c r="A31" s="35" t="s">
        <v>27</v>
      </c>
      <c r="B31" s="32">
        <v>5500</v>
      </c>
      <c r="C31" s="33">
        <v>4522.3062816297606</v>
      </c>
      <c r="D31" s="32">
        <v>5500</v>
      </c>
      <c r="E31" s="32">
        <v>4425.5721362890326</v>
      </c>
      <c r="F31" s="32">
        <v>4727.97</v>
      </c>
      <c r="G31" s="33">
        <v>-96.734145340727991</v>
      </c>
      <c r="H31" s="33">
        <v>5403.265854659272</v>
      </c>
      <c r="I31" s="12">
        <v>0.87502079800923371</v>
      </c>
      <c r="J31" s="36">
        <v>0</v>
      </c>
    </row>
    <row r="32" spans="1:10" x14ac:dyDescent="0.25">
      <c r="A32" s="35" t="s">
        <v>28</v>
      </c>
      <c r="B32" s="32">
        <v>3800</v>
      </c>
      <c r="C32" s="33">
        <v>4428.6775631888304</v>
      </c>
      <c r="D32" s="32">
        <v>3862</v>
      </c>
      <c r="E32" s="32">
        <v>5141.3155912372022</v>
      </c>
      <c r="F32" s="32">
        <v>6368.63</v>
      </c>
      <c r="G32" s="33">
        <v>712.63802804837178</v>
      </c>
      <c r="H32" s="33">
        <v>4574.6380280483718</v>
      </c>
      <c r="I32" s="12">
        <v>1.3921604203331863</v>
      </c>
      <c r="J32" s="36">
        <v>0</v>
      </c>
    </row>
    <row r="33" spans="1:10" x14ac:dyDescent="0.25">
      <c r="A33" s="35" t="s">
        <v>29</v>
      </c>
      <c r="B33" s="32">
        <v>4200</v>
      </c>
      <c r="C33" s="33">
        <v>4015.8572322896362</v>
      </c>
      <c r="D33" s="32">
        <v>4200</v>
      </c>
      <c r="E33" s="32">
        <v>4471.1373976102768</v>
      </c>
      <c r="F33" s="32">
        <v>5447.84</v>
      </c>
      <c r="G33" s="33">
        <v>455.28016532064066</v>
      </c>
      <c r="H33" s="33">
        <v>4655.2801653206407</v>
      </c>
      <c r="I33" s="12">
        <v>1.1702496534115194</v>
      </c>
      <c r="J33" s="36">
        <v>0</v>
      </c>
    </row>
    <row r="34" spans="1:10" x14ac:dyDescent="0.25">
      <c r="A34" s="35" t="s">
        <v>30</v>
      </c>
      <c r="B34" s="32">
        <v>5500</v>
      </c>
      <c r="C34" s="33">
        <v>5656.6636488230433</v>
      </c>
      <c r="D34" s="32">
        <v>5554</v>
      </c>
      <c r="E34" s="32">
        <v>5968.0570123061043</v>
      </c>
      <c r="F34" s="32">
        <v>6836.21</v>
      </c>
      <c r="G34" s="33">
        <v>311.39336348306097</v>
      </c>
      <c r="H34" s="33">
        <v>5865.393363483061</v>
      </c>
      <c r="I34" s="12">
        <v>1.1655160321490248</v>
      </c>
      <c r="J34" s="36">
        <v>0</v>
      </c>
    </row>
    <row r="35" spans="1:10" x14ac:dyDescent="0.25">
      <c r="A35" s="35" t="s">
        <v>31</v>
      </c>
      <c r="B35" s="32">
        <v>4800</v>
      </c>
      <c r="C35" s="33">
        <v>4863.375800560927</v>
      </c>
      <c r="D35" s="32">
        <v>4600</v>
      </c>
      <c r="E35" s="32">
        <v>4602.5055481685413</v>
      </c>
      <c r="F35" s="32">
        <v>5417.9750000000004</v>
      </c>
      <c r="G35" s="33">
        <v>-260.87025239238574</v>
      </c>
      <c r="H35" s="33">
        <v>4339.1297476076143</v>
      </c>
      <c r="I35" s="12">
        <v>1.2486317107680887</v>
      </c>
      <c r="J35" s="36">
        <v>0</v>
      </c>
    </row>
    <row r="36" spans="1:10" x14ac:dyDescent="0.25">
      <c r="A36" s="35" t="s">
        <v>32</v>
      </c>
      <c r="B36" s="32">
        <v>4600</v>
      </c>
      <c r="C36" s="33">
        <v>4396.4159935811476</v>
      </c>
      <c r="D36" s="32">
        <v>4720</v>
      </c>
      <c r="E36" s="32">
        <v>5532.8975131607731</v>
      </c>
      <c r="F36" s="32">
        <v>5611</v>
      </c>
      <c r="G36" s="33">
        <v>1136.4815195796255</v>
      </c>
      <c r="H36" s="33">
        <v>5856.4815195796255</v>
      </c>
      <c r="I36" s="12">
        <v>0.95808378823378482</v>
      </c>
      <c r="J36" s="36">
        <v>0</v>
      </c>
    </row>
    <row r="37" spans="1:10" x14ac:dyDescent="0.25">
      <c r="A37" s="35" t="s">
        <v>33</v>
      </c>
      <c r="B37" s="32">
        <v>2983</v>
      </c>
      <c r="C37" s="33">
        <v>2909.6908871682244</v>
      </c>
      <c r="D37" s="32">
        <v>3043</v>
      </c>
      <c r="E37" s="32">
        <v>3567.4638428353355</v>
      </c>
      <c r="F37" s="32">
        <v>3772.0149999999999</v>
      </c>
      <c r="G37" s="33">
        <v>657.77295566711109</v>
      </c>
      <c r="H37" s="33">
        <v>3700.7729556671111</v>
      </c>
      <c r="I37" s="12">
        <v>1.0192505849957083</v>
      </c>
      <c r="J37" s="36">
        <v>0</v>
      </c>
    </row>
    <row r="38" spans="1:10" x14ac:dyDescent="0.25">
      <c r="A38" s="35" t="s">
        <v>34</v>
      </c>
      <c r="B38" s="32">
        <v>4141.1000000000004</v>
      </c>
      <c r="C38" s="33">
        <v>4323.7687240762898</v>
      </c>
      <c r="D38" s="32">
        <v>4224</v>
      </c>
      <c r="E38" s="32">
        <v>4945.0287585087644</v>
      </c>
      <c r="F38" s="32">
        <v>6252.82</v>
      </c>
      <c r="G38" s="33">
        <v>621.26003443247464</v>
      </c>
      <c r="H38" s="33">
        <v>4845.2600344324746</v>
      </c>
      <c r="I38" s="12">
        <v>1.2905024612848033</v>
      </c>
      <c r="J38" s="36">
        <v>0</v>
      </c>
    </row>
    <row r="39" spans="1:10" x14ac:dyDescent="0.25">
      <c r="A39" s="35" t="s">
        <v>35</v>
      </c>
      <c r="B39" s="32">
        <v>3100</v>
      </c>
      <c r="C39" s="33">
        <v>2847.3780871656927</v>
      </c>
      <c r="D39" s="32">
        <v>3100</v>
      </c>
      <c r="E39" s="32">
        <v>3292.8439469264849</v>
      </c>
      <c r="F39" s="32">
        <v>3664</v>
      </c>
      <c r="G39" s="33">
        <v>445.46585976079223</v>
      </c>
      <c r="H39" s="33">
        <v>3545.4658597607922</v>
      </c>
      <c r="I39" s="12">
        <v>1.0334325995307159</v>
      </c>
      <c r="J39" s="36">
        <v>0</v>
      </c>
    </row>
    <row r="40" spans="1:10" x14ac:dyDescent="0.25">
      <c r="A40" s="35" t="s">
        <v>36</v>
      </c>
      <c r="B40" s="32">
        <v>4384.58</v>
      </c>
      <c r="C40" s="33">
        <v>4698.6278331353969</v>
      </c>
      <c r="D40" s="32">
        <v>4845</v>
      </c>
      <c r="E40" s="32">
        <v>4809.8928945734078</v>
      </c>
      <c r="F40" s="32">
        <v>9110.4</v>
      </c>
      <c r="G40" s="33">
        <v>111.26506143801089</v>
      </c>
      <c r="H40" s="33">
        <v>4956.2650614380109</v>
      </c>
      <c r="I40" s="12">
        <v>1.8381583484876629</v>
      </c>
      <c r="J40" s="36">
        <v>0</v>
      </c>
    </row>
    <row r="41" spans="1:10" x14ac:dyDescent="0.25">
      <c r="A41" s="35" t="s">
        <v>37</v>
      </c>
      <c r="B41" s="32">
        <v>3514.2</v>
      </c>
      <c r="C41" s="33">
        <v>3643.5843761852157</v>
      </c>
      <c r="D41" s="32">
        <v>3900</v>
      </c>
      <c r="E41" s="32">
        <v>3834.6715051123902</v>
      </c>
      <c r="F41" s="32">
        <v>4198.8500000000004</v>
      </c>
      <c r="G41" s="33">
        <v>191.08712892717449</v>
      </c>
      <c r="H41" s="33">
        <v>4091.0871289271745</v>
      </c>
      <c r="I41" s="12">
        <v>1.0263408887850025</v>
      </c>
      <c r="J41" s="36">
        <v>0</v>
      </c>
    </row>
    <row r="42" spans="1:10" x14ac:dyDescent="0.25">
      <c r="A42" s="35" t="s">
        <v>38</v>
      </c>
      <c r="B42" s="32">
        <v>4900</v>
      </c>
      <c r="C42" s="33">
        <v>4784.4585754185246</v>
      </c>
      <c r="D42" s="32">
        <v>4900</v>
      </c>
      <c r="E42" s="32">
        <v>5277.7302210127091</v>
      </c>
      <c r="F42" s="32">
        <v>6060</v>
      </c>
      <c r="G42" s="33">
        <v>493.27164559418452</v>
      </c>
      <c r="H42" s="33">
        <v>5393.2716455941845</v>
      </c>
      <c r="I42" s="12">
        <v>1.1236222460536496</v>
      </c>
      <c r="J42" s="36">
        <v>0</v>
      </c>
    </row>
    <row r="43" spans="1:10" x14ac:dyDescent="0.25">
      <c r="A43" s="35" t="s">
        <v>39</v>
      </c>
      <c r="B43" s="32">
        <v>3500</v>
      </c>
      <c r="C43" s="33">
        <v>3872.1358529349673</v>
      </c>
      <c r="D43" s="32">
        <v>4020</v>
      </c>
      <c r="E43" s="32">
        <v>3549.7185059329786</v>
      </c>
      <c r="F43" s="32">
        <v>5130</v>
      </c>
      <c r="G43" s="33">
        <v>-322.41734700198867</v>
      </c>
      <c r="H43" s="33">
        <v>3697.5826529980113</v>
      </c>
      <c r="I43" s="12">
        <v>1.387392921653984</v>
      </c>
      <c r="J43" s="36">
        <v>0</v>
      </c>
    </row>
    <row r="44" spans="1:10" x14ac:dyDescent="0.25">
      <c r="A44" s="35" t="s">
        <v>40</v>
      </c>
      <c r="B44" s="32">
        <v>3386</v>
      </c>
      <c r="C44" s="33">
        <v>3346.7533137176506</v>
      </c>
      <c r="D44" s="32">
        <v>3453</v>
      </c>
      <c r="E44" s="32">
        <v>3973.9686197353876</v>
      </c>
      <c r="F44" s="32">
        <v>3371.9</v>
      </c>
      <c r="G44" s="33">
        <v>627.21530601773702</v>
      </c>
      <c r="H44" s="33">
        <v>4080.215306017737</v>
      </c>
      <c r="I44" s="12">
        <v>0.82640246827831054</v>
      </c>
      <c r="J44" s="36">
        <v>0</v>
      </c>
    </row>
    <row r="45" spans="1:10" x14ac:dyDescent="0.25">
      <c r="A45" s="35" t="s">
        <v>41</v>
      </c>
      <c r="B45" s="32">
        <v>4800</v>
      </c>
      <c r="C45" s="33">
        <v>4563.1436186042265</v>
      </c>
      <c r="D45" s="32">
        <v>4800</v>
      </c>
      <c r="E45" s="32">
        <v>4403.9294333169964</v>
      </c>
      <c r="F45" s="32">
        <v>6178.4250000000002</v>
      </c>
      <c r="G45" s="33">
        <v>-159.21418528723007</v>
      </c>
      <c r="H45" s="33">
        <v>4640.7858147127699</v>
      </c>
      <c r="I45" s="12">
        <v>1.3313316422430925</v>
      </c>
      <c r="J45" s="36">
        <v>0</v>
      </c>
    </row>
    <row r="46" spans="1:10" x14ac:dyDescent="0.25">
      <c r="A46" s="35" t="s">
        <v>42</v>
      </c>
      <c r="B46" s="32">
        <v>2850</v>
      </c>
      <c r="C46" s="33">
        <v>3088.3047406304686</v>
      </c>
      <c r="D46" s="32">
        <v>2960</v>
      </c>
      <c r="E46" s="32">
        <v>3993.2684621130757</v>
      </c>
      <c r="F46" s="32">
        <v>3876.94</v>
      </c>
      <c r="G46" s="33">
        <v>904.96372148260707</v>
      </c>
      <c r="H46" s="33">
        <v>3864.9637214826071</v>
      </c>
      <c r="I46" s="12">
        <v>1.003098678119752</v>
      </c>
      <c r="J46" s="36">
        <v>0</v>
      </c>
    </row>
    <row r="47" spans="1:10" x14ac:dyDescent="0.25">
      <c r="A47" s="35" t="s">
        <v>43</v>
      </c>
      <c r="B47" s="32">
        <v>4520</v>
      </c>
      <c r="C47" s="33">
        <v>3504.4881160727964</v>
      </c>
      <c r="D47" s="32">
        <v>4148</v>
      </c>
      <c r="E47" s="32">
        <v>4718.8002694027091</v>
      </c>
      <c r="F47" s="32">
        <v>4333.1949999999997</v>
      </c>
      <c r="G47" s="33">
        <v>1214.3121533299127</v>
      </c>
      <c r="H47" s="33">
        <v>5362.3121533299127</v>
      </c>
      <c r="I47" s="12">
        <v>0.80808331855674476</v>
      </c>
      <c r="J47" s="36">
        <v>0</v>
      </c>
    </row>
    <row r="48" spans="1:10" x14ac:dyDescent="0.25">
      <c r="A48" s="35" t="s">
        <v>44</v>
      </c>
      <c r="B48" s="32">
        <v>5600</v>
      </c>
      <c r="C48" s="33">
        <v>5602.5699746058744</v>
      </c>
      <c r="D48" s="32">
        <v>5600</v>
      </c>
      <c r="E48" s="32">
        <v>5711.7721843593899</v>
      </c>
      <c r="F48" s="32">
        <v>7118.1850000000004</v>
      </c>
      <c r="G48" s="33">
        <v>109.20220975351549</v>
      </c>
      <c r="H48" s="33">
        <v>5709.2022097535155</v>
      </c>
      <c r="I48" s="12">
        <v>1.2467915373253726</v>
      </c>
      <c r="J48" s="36">
        <v>0</v>
      </c>
    </row>
    <row r="49" spans="1:10" x14ac:dyDescent="0.25">
      <c r="A49" s="35" t="s">
        <v>45</v>
      </c>
      <c r="B49" s="32">
        <v>3995.67</v>
      </c>
      <c r="C49" s="33">
        <v>4103.4736554026458</v>
      </c>
      <c r="D49" s="32">
        <v>4069</v>
      </c>
      <c r="E49" s="32">
        <v>4048.0761784864444</v>
      </c>
      <c r="F49" s="32">
        <v>5019</v>
      </c>
      <c r="G49" s="33">
        <v>-55.397476916201413</v>
      </c>
      <c r="H49" s="33">
        <v>4013.6025230837986</v>
      </c>
      <c r="I49" s="12">
        <v>1.2504975196556627</v>
      </c>
      <c r="J49" s="36">
        <v>0</v>
      </c>
    </row>
    <row r="50" spans="1:10" x14ac:dyDescent="0.25">
      <c r="A50" s="35" t="s">
        <v>46</v>
      </c>
      <c r="B50" s="32">
        <v>5000</v>
      </c>
      <c r="C50" s="33">
        <v>4322.070257467989</v>
      </c>
      <c r="D50" s="32">
        <v>5000</v>
      </c>
      <c r="E50" s="32">
        <v>5392.198623349148</v>
      </c>
      <c r="F50" s="32">
        <v>6949.5</v>
      </c>
      <c r="G50" s="33">
        <v>1070.128365881159</v>
      </c>
      <c r="H50" s="33">
        <v>6070.128365881159</v>
      </c>
      <c r="I50" s="12">
        <v>1.1448687047643988</v>
      </c>
      <c r="J50" s="36">
        <v>0</v>
      </c>
    </row>
    <row r="51" spans="1:10" x14ac:dyDescent="0.25">
      <c r="A51" s="35" t="s">
        <v>47</v>
      </c>
      <c r="B51" s="32">
        <v>3339</v>
      </c>
      <c r="C51" s="33">
        <v>3619.921339321867</v>
      </c>
      <c r="D51" s="32">
        <v>3800</v>
      </c>
      <c r="E51" s="32">
        <v>3416.0899246460322</v>
      </c>
      <c r="F51" s="34">
        <v>4322.5</v>
      </c>
      <c r="G51" s="33">
        <v>-203.83141467583482</v>
      </c>
      <c r="H51" s="33">
        <v>3596.1685853241652</v>
      </c>
      <c r="I51" s="12">
        <v>1.2019736832249655</v>
      </c>
      <c r="J51" s="36">
        <v>0</v>
      </c>
    </row>
    <row r="52" spans="1:10" x14ac:dyDescent="0.25">
      <c r="A52" s="35" t="s">
        <v>48</v>
      </c>
      <c r="B52" s="32">
        <v>4350</v>
      </c>
      <c r="C52" s="33">
        <v>3614.3254202771786</v>
      </c>
      <c r="D52" s="32">
        <v>4400</v>
      </c>
      <c r="E52" s="32">
        <v>5502.2786212582287</v>
      </c>
      <c r="F52" s="32">
        <v>3741.4549999999999</v>
      </c>
      <c r="G52" s="33">
        <v>1887.95320098105</v>
      </c>
      <c r="H52" s="33">
        <v>6287.95320098105</v>
      </c>
      <c r="I52" s="12">
        <v>0.5950195366301797</v>
      </c>
      <c r="J52" s="36">
        <v>0</v>
      </c>
    </row>
    <row r="53" spans="1:10" x14ac:dyDescent="0.25">
      <c r="A53" s="35" t="s">
        <v>49</v>
      </c>
      <c r="B53" s="32">
        <v>5350</v>
      </c>
      <c r="C53" s="33">
        <v>5613.582908859782</v>
      </c>
      <c r="D53" s="32">
        <v>5425</v>
      </c>
      <c r="E53" s="32">
        <v>6069.0125439169788</v>
      </c>
      <c r="F53" s="32">
        <v>7485</v>
      </c>
      <c r="G53" s="33">
        <v>455.42963505719672</v>
      </c>
      <c r="H53" s="33">
        <v>5880.4296350571967</v>
      </c>
      <c r="I53" s="12">
        <v>1.2728661789228597</v>
      </c>
      <c r="J53" s="36">
        <v>0</v>
      </c>
    </row>
    <row r="54" spans="1:10" x14ac:dyDescent="0.25">
      <c r="A54" s="35" t="s">
        <v>50</v>
      </c>
      <c r="B54" s="32">
        <v>3011.66</v>
      </c>
      <c r="C54" s="33">
        <v>2950.5406811546127</v>
      </c>
      <c r="D54" s="32">
        <v>3300</v>
      </c>
      <c r="E54" s="32">
        <v>3182.7406181463011</v>
      </c>
      <c r="F54" s="32">
        <v>3610.31</v>
      </c>
      <c r="G54" s="33">
        <v>232.19993699168845</v>
      </c>
      <c r="H54" s="33">
        <v>3532.1999369916884</v>
      </c>
      <c r="I54" s="12">
        <v>1.0221137150788913</v>
      </c>
      <c r="J54" s="36">
        <v>0</v>
      </c>
    </row>
    <row r="55" spans="1:10" x14ac:dyDescent="0.25">
      <c r="A55" s="37" t="s">
        <v>51</v>
      </c>
      <c r="B55" s="38">
        <v>4611.6000000000004</v>
      </c>
      <c r="C55" s="39">
        <v>4698.839449914085</v>
      </c>
      <c r="D55" s="38">
        <v>4350</v>
      </c>
      <c r="E55" s="38">
        <v>4866.6494055501535</v>
      </c>
      <c r="F55" s="38">
        <v>6137.27</v>
      </c>
      <c r="G55" s="39">
        <v>167.80995563606848</v>
      </c>
      <c r="H55" s="39">
        <v>4517.8099556360685</v>
      </c>
      <c r="I55" s="24">
        <v>1.3584613032125488</v>
      </c>
      <c r="J55" s="40">
        <v>0</v>
      </c>
    </row>
    <row r="57" spans="1:10" x14ac:dyDescent="0.25">
      <c r="A57" s="89" t="s">
        <v>69</v>
      </c>
    </row>
  </sheetData>
  <pageMargins left="0.7" right="0.7" top="0.75" bottom="0.75" header="0.3" footer="0.3"/>
  <tableParts count="1">
    <tablePart r:id="rId1"/>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E2CDF9-FDEF-4C6C-A051-56ABD549DBAF}">
  <dimension ref="A1:J57"/>
  <sheetViews>
    <sheetView showGridLines="0" workbookViewId="0">
      <selection activeCell="A3" sqref="A3"/>
    </sheetView>
  </sheetViews>
  <sheetFormatPr defaultColWidth="8.7109375" defaultRowHeight="15" x14ac:dyDescent="0.25"/>
  <cols>
    <col min="1" max="1" width="18.140625" style="2" customWidth="1"/>
    <col min="2" max="2" width="13.42578125" style="2" customWidth="1"/>
    <col min="3" max="3" width="24.140625" style="2" customWidth="1"/>
    <col min="4" max="4" width="15.28515625" style="2" customWidth="1"/>
    <col min="5" max="5" width="20.140625" style="2" customWidth="1"/>
    <col min="6" max="6" width="17.42578125" style="2" customWidth="1"/>
    <col min="7" max="7" width="14.7109375" style="3" customWidth="1"/>
    <col min="8" max="8" width="12.5703125" style="2" customWidth="1"/>
    <col min="9" max="9" width="18.28515625" style="2" customWidth="1"/>
    <col min="10" max="10" width="15.140625" style="2" customWidth="1"/>
    <col min="11" max="16384" width="8.7109375" style="2"/>
  </cols>
  <sheetData>
    <row r="1" spans="1:10" ht="18.75" x14ac:dyDescent="0.3">
      <c r="A1" s="1" t="s">
        <v>87</v>
      </c>
    </row>
    <row r="2" spans="1:10" x14ac:dyDescent="0.25">
      <c r="A2" s="6" t="s">
        <v>84</v>
      </c>
    </row>
    <row r="3" spans="1:10" ht="63.75" customHeight="1" x14ac:dyDescent="0.25">
      <c r="A3" s="102" t="s">
        <v>55</v>
      </c>
      <c r="B3" s="103" t="s">
        <v>75</v>
      </c>
      <c r="C3" s="104" t="s">
        <v>76</v>
      </c>
      <c r="D3" s="103" t="s">
        <v>53</v>
      </c>
      <c r="E3" s="104" t="s">
        <v>77</v>
      </c>
      <c r="F3" s="103" t="s">
        <v>78</v>
      </c>
      <c r="G3" s="103" t="s">
        <v>79</v>
      </c>
      <c r="H3" s="103" t="s">
        <v>80</v>
      </c>
      <c r="I3" s="103" t="s">
        <v>81</v>
      </c>
      <c r="J3" s="103" t="s">
        <v>82</v>
      </c>
    </row>
    <row r="4" spans="1:10" x14ac:dyDescent="0.25">
      <c r="A4" s="14" t="s">
        <v>0</v>
      </c>
      <c r="B4" s="17">
        <v>0.55000000000000004</v>
      </c>
      <c r="C4" s="41">
        <v>0.54830358876510832</v>
      </c>
      <c r="D4" s="17">
        <v>0.56999999999999995</v>
      </c>
      <c r="E4" s="17">
        <v>0.58779738028728856</v>
      </c>
      <c r="F4" s="17">
        <v>0.60674876059491445</v>
      </c>
      <c r="G4" s="41">
        <v>3.9493791522180244E-2</v>
      </c>
      <c r="H4" s="42">
        <v>0.60949379152218019</v>
      </c>
      <c r="I4" s="12">
        <v>0.99549621183111614</v>
      </c>
      <c r="J4" s="43">
        <v>0</v>
      </c>
    </row>
    <row r="5" spans="1:10" x14ac:dyDescent="0.25">
      <c r="A5" s="14" t="s">
        <v>1</v>
      </c>
      <c r="B5" s="17">
        <v>0.48</v>
      </c>
      <c r="C5" s="41">
        <v>0.46072556552990507</v>
      </c>
      <c r="D5" s="17">
        <v>0.52</v>
      </c>
      <c r="E5" s="17">
        <v>0.54028966914921039</v>
      </c>
      <c r="F5" s="17">
        <v>0.56647398843930641</v>
      </c>
      <c r="G5" s="41">
        <v>7.9564103619305326E-2</v>
      </c>
      <c r="H5" s="42">
        <v>0.59956410361930534</v>
      </c>
      <c r="I5" s="12">
        <v>0.94480971262247282</v>
      </c>
      <c r="J5" s="43">
        <v>0</v>
      </c>
    </row>
    <row r="6" spans="1:10" x14ac:dyDescent="0.25">
      <c r="A6" s="14" t="s">
        <v>2</v>
      </c>
      <c r="B6" s="17">
        <v>0.314</v>
      </c>
      <c r="C6" s="41">
        <v>0.34741946659793865</v>
      </c>
      <c r="D6" s="17">
        <v>0.375</v>
      </c>
      <c r="E6" s="17">
        <v>0.40587884069419133</v>
      </c>
      <c r="F6" s="17">
        <v>0.49630196378474878</v>
      </c>
      <c r="G6" s="41">
        <v>5.8459374096252681E-2</v>
      </c>
      <c r="H6" s="42">
        <v>0.43345937409625268</v>
      </c>
      <c r="I6" s="12">
        <v>1.1449791916936176</v>
      </c>
      <c r="J6" s="43">
        <v>0</v>
      </c>
    </row>
    <row r="7" spans="1:10" x14ac:dyDescent="0.25">
      <c r="A7" s="14" t="s">
        <v>3</v>
      </c>
      <c r="B7" s="17">
        <v>0.49</v>
      </c>
      <c r="C7" s="41">
        <v>0.52181260481741665</v>
      </c>
      <c r="D7" s="17">
        <v>0.57899999999999996</v>
      </c>
      <c r="E7" s="17">
        <v>0.60603491144349586</v>
      </c>
      <c r="F7" s="17">
        <v>0.56335988414192617</v>
      </c>
      <c r="G7" s="41">
        <v>8.4222306626079213E-2</v>
      </c>
      <c r="H7" s="42">
        <v>0.66322230662607917</v>
      </c>
      <c r="I7" s="12">
        <v>0.84942843223689268</v>
      </c>
      <c r="J7" s="43">
        <v>0</v>
      </c>
    </row>
    <row r="8" spans="1:10" x14ac:dyDescent="0.25">
      <c r="A8" s="14" t="s">
        <v>4</v>
      </c>
      <c r="B8" s="17">
        <v>0.44</v>
      </c>
      <c r="C8" s="41">
        <v>0.4342415364441633</v>
      </c>
      <c r="D8" s="17">
        <v>0.44</v>
      </c>
      <c r="E8" s="17">
        <v>0.51783737816605291</v>
      </c>
      <c r="F8" s="17">
        <v>0.48389710350415233</v>
      </c>
      <c r="G8" s="41">
        <v>8.3595841721889608E-2</v>
      </c>
      <c r="H8" s="42">
        <v>0.52359584172188955</v>
      </c>
      <c r="I8" s="12">
        <v>0.92418057009928778</v>
      </c>
      <c r="J8" s="43">
        <v>0</v>
      </c>
    </row>
    <row r="9" spans="1:10" x14ac:dyDescent="0.25">
      <c r="A9" s="14" t="s">
        <v>5</v>
      </c>
      <c r="B9" s="17">
        <v>0.496</v>
      </c>
      <c r="C9" s="41">
        <v>0.49231071159952999</v>
      </c>
      <c r="D9" s="17">
        <v>0.50800000000000001</v>
      </c>
      <c r="E9" s="17">
        <v>0.55177263456203463</v>
      </c>
      <c r="F9" s="17">
        <v>0.55964653902798234</v>
      </c>
      <c r="G9" s="41">
        <v>5.9461922962504632E-2</v>
      </c>
      <c r="H9" s="42">
        <v>0.56746192296250464</v>
      </c>
      <c r="I9" s="12">
        <v>0.98622747427048296</v>
      </c>
      <c r="J9" s="43">
        <v>0</v>
      </c>
    </row>
    <row r="10" spans="1:10" x14ac:dyDescent="0.25">
      <c r="A10" s="14" t="s">
        <v>6</v>
      </c>
      <c r="B10" s="17">
        <v>0.47199999999999998</v>
      </c>
      <c r="C10" s="41">
        <v>0.49615897990812086</v>
      </c>
      <c r="D10" s="17">
        <v>0.50700000000000001</v>
      </c>
      <c r="E10" s="17">
        <v>0.55998810070281901</v>
      </c>
      <c r="F10" s="17">
        <v>0.57288542291541689</v>
      </c>
      <c r="G10" s="41">
        <v>6.3829120794698158E-2</v>
      </c>
      <c r="H10" s="42">
        <v>0.57082912079469816</v>
      </c>
      <c r="I10" s="12">
        <v>1.0036023076710872</v>
      </c>
      <c r="J10" s="43">
        <v>0</v>
      </c>
    </row>
    <row r="11" spans="1:10" x14ac:dyDescent="0.25">
      <c r="A11" s="14" t="s">
        <v>7</v>
      </c>
      <c r="B11" s="17">
        <v>0.5</v>
      </c>
      <c r="C11" s="41">
        <v>0.44040191463615219</v>
      </c>
      <c r="D11" s="17">
        <v>0.52</v>
      </c>
      <c r="E11" s="17">
        <v>0.51991546231931451</v>
      </c>
      <c r="F11" s="17">
        <v>0.46214099216710181</v>
      </c>
      <c r="G11" s="41">
        <v>7.9513547683162322E-2</v>
      </c>
      <c r="H11" s="42">
        <v>0.59951354768316234</v>
      </c>
      <c r="I11" s="12">
        <v>0.7708599646380957</v>
      </c>
      <c r="J11" s="43">
        <v>0</v>
      </c>
    </row>
    <row r="12" spans="1:10" x14ac:dyDescent="0.25">
      <c r="A12" s="14" t="s">
        <v>8</v>
      </c>
      <c r="B12" s="17">
        <v>0.46500000000000002</v>
      </c>
      <c r="C12" s="41">
        <v>0.23139928477516047</v>
      </c>
      <c r="D12" s="17">
        <v>0.4</v>
      </c>
      <c r="E12" s="17">
        <v>0.31354529429492017</v>
      </c>
      <c r="F12" s="17">
        <v>0.30730659025787965</v>
      </c>
      <c r="G12" s="41">
        <v>8.21460095197597E-2</v>
      </c>
      <c r="H12" s="42">
        <v>0.48214600951975972</v>
      </c>
      <c r="I12" s="12">
        <v>0.63737246433704098</v>
      </c>
      <c r="J12" s="43">
        <v>0</v>
      </c>
    </row>
    <row r="13" spans="1:10" x14ac:dyDescent="0.25">
      <c r="A13" s="14" t="s">
        <v>9</v>
      </c>
      <c r="B13" s="17">
        <v>0.47899999999999998</v>
      </c>
      <c r="C13" s="41">
        <v>0.47779035282741555</v>
      </c>
      <c r="D13" s="17">
        <v>0.51700000000000002</v>
      </c>
      <c r="E13" s="17">
        <v>0.49263917051992656</v>
      </c>
      <c r="F13" s="17">
        <v>0.5331095908093455</v>
      </c>
      <c r="G13" s="41">
        <v>1.4848817692511007E-2</v>
      </c>
      <c r="H13" s="42">
        <v>0.53184881769251102</v>
      </c>
      <c r="I13" s="12">
        <v>1.0023705479356042</v>
      </c>
      <c r="J13" s="43">
        <v>0</v>
      </c>
    </row>
    <row r="14" spans="1:10" x14ac:dyDescent="0.25">
      <c r="A14" s="14" t="s">
        <v>10</v>
      </c>
      <c r="B14" s="17">
        <v>0.45</v>
      </c>
      <c r="C14" s="41">
        <v>0.41359573257789328</v>
      </c>
      <c r="D14" s="17">
        <v>0.45</v>
      </c>
      <c r="E14" s="17">
        <v>0.41785318366249558</v>
      </c>
      <c r="F14" s="17">
        <v>0.42029284388533716</v>
      </c>
      <c r="G14" s="41">
        <v>4.2574510846022928E-3</v>
      </c>
      <c r="H14" s="42">
        <v>0.4542574510846023</v>
      </c>
      <c r="I14" s="12">
        <v>0.92523048963056087</v>
      </c>
      <c r="J14" s="43">
        <v>0</v>
      </c>
    </row>
    <row r="15" spans="1:10" x14ac:dyDescent="0.25">
      <c r="A15" s="14" t="s">
        <v>11</v>
      </c>
      <c r="B15" s="17">
        <v>0.32200000000000001</v>
      </c>
      <c r="C15" s="41">
        <v>0.26887548898629188</v>
      </c>
      <c r="D15" s="17">
        <v>0.39500000000000002</v>
      </c>
      <c r="E15" s="17">
        <v>0.32410085689893675</v>
      </c>
      <c r="F15" s="17">
        <v>0.3411764705882353</v>
      </c>
      <c r="G15" s="41">
        <v>5.5225367912644874E-2</v>
      </c>
      <c r="H15" s="42">
        <v>0.45022536791264489</v>
      </c>
      <c r="I15" s="12">
        <v>0.75779041987352469</v>
      </c>
      <c r="J15" s="43">
        <v>0</v>
      </c>
    </row>
    <row r="16" spans="1:10" x14ac:dyDescent="0.25">
      <c r="A16" s="14" t="s">
        <v>12</v>
      </c>
      <c r="B16" s="17">
        <v>0.57299999999999995</v>
      </c>
      <c r="C16" s="41">
        <v>0.57290954336366362</v>
      </c>
      <c r="D16" s="17">
        <v>0.58299999999999996</v>
      </c>
      <c r="E16" s="17">
        <v>0.60997985141254285</v>
      </c>
      <c r="F16" s="17">
        <v>0.61124121779859486</v>
      </c>
      <c r="G16" s="41">
        <v>3.707030804887923E-2</v>
      </c>
      <c r="H16" s="42">
        <v>0.62007030804887919</v>
      </c>
      <c r="I16" s="12">
        <v>0.98576114654148483</v>
      </c>
      <c r="J16" s="43">
        <v>0</v>
      </c>
    </row>
    <row r="17" spans="1:10" x14ac:dyDescent="0.25">
      <c r="A17" s="14" t="s">
        <v>13</v>
      </c>
      <c r="B17" s="17">
        <v>0.51</v>
      </c>
      <c r="C17" s="41">
        <v>0.48603443175034999</v>
      </c>
      <c r="D17" s="17">
        <v>0.51</v>
      </c>
      <c r="E17" s="17">
        <v>0.52504117957857854</v>
      </c>
      <c r="F17" s="17">
        <v>0.49362675672731232</v>
      </c>
      <c r="G17" s="41">
        <v>3.900674782822855E-2</v>
      </c>
      <c r="H17" s="42">
        <v>0.54900674782822856</v>
      </c>
      <c r="I17" s="12">
        <v>0.89912693911324504</v>
      </c>
      <c r="J17" s="43">
        <v>0</v>
      </c>
    </row>
    <row r="18" spans="1:10" x14ac:dyDescent="0.25">
      <c r="A18" s="14" t="s">
        <v>14</v>
      </c>
      <c r="B18" s="17">
        <v>0.45</v>
      </c>
      <c r="C18" s="41">
        <v>0.47198386085613919</v>
      </c>
      <c r="D18" s="17">
        <v>0.503</v>
      </c>
      <c r="E18" s="17">
        <v>0.55069959846083238</v>
      </c>
      <c r="F18" s="17">
        <v>0.55927249106852872</v>
      </c>
      <c r="G18" s="41">
        <v>7.8715737604693192E-2</v>
      </c>
      <c r="H18" s="42">
        <v>0.58171573760469319</v>
      </c>
      <c r="I18" s="12">
        <v>0.96141887680643112</v>
      </c>
      <c r="J18" s="43">
        <v>0</v>
      </c>
    </row>
    <row r="19" spans="1:10" x14ac:dyDescent="0.25">
      <c r="A19" s="14" t="s">
        <v>15</v>
      </c>
      <c r="B19" s="17">
        <v>0.54300000000000004</v>
      </c>
      <c r="C19" s="41">
        <v>0.52694664450544315</v>
      </c>
      <c r="D19" s="17">
        <v>0.55300000000000005</v>
      </c>
      <c r="E19" s="17">
        <v>0.59320623119149185</v>
      </c>
      <c r="F19" s="17">
        <v>0.5571126388154416</v>
      </c>
      <c r="G19" s="41">
        <v>6.6259586686048699E-2</v>
      </c>
      <c r="H19" s="42">
        <v>0.61925958668604875</v>
      </c>
      <c r="I19" s="12">
        <v>0.89964313963521358</v>
      </c>
      <c r="J19" s="43">
        <v>0</v>
      </c>
    </row>
    <row r="20" spans="1:10" x14ac:dyDescent="0.25">
      <c r="A20" s="14" t="s">
        <v>16</v>
      </c>
      <c r="B20" s="17">
        <v>0.44900000000000001</v>
      </c>
      <c r="C20" s="41">
        <v>0.41190771054262743</v>
      </c>
      <c r="D20" s="17">
        <v>0.47899999999999998</v>
      </c>
      <c r="E20" s="17">
        <v>0.48961842787976773</v>
      </c>
      <c r="F20" s="17">
        <v>0.47912621359223301</v>
      </c>
      <c r="G20" s="41">
        <v>7.77107173371403E-2</v>
      </c>
      <c r="H20" s="42">
        <v>0.55671071733714028</v>
      </c>
      <c r="I20" s="12">
        <v>0.86063766813038989</v>
      </c>
      <c r="J20" s="43">
        <v>0</v>
      </c>
    </row>
    <row r="21" spans="1:10" x14ac:dyDescent="0.25">
      <c r="A21" s="14" t="s">
        <v>17</v>
      </c>
      <c r="B21" s="17">
        <v>0.5</v>
      </c>
      <c r="C21" s="41">
        <v>0.32156603741601708</v>
      </c>
      <c r="D21" s="17">
        <v>0.33</v>
      </c>
      <c r="E21" s="17">
        <v>0.45357779833028322</v>
      </c>
      <c r="F21" s="17">
        <v>0.57419850259166827</v>
      </c>
      <c r="G21" s="41">
        <v>0.13201176091426614</v>
      </c>
      <c r="H21" s="42">
        <v>0.46201176091426616</v>
      </c>
      <c r="I21" s="12">
        <v>1.2428222637783028</v>
      </c>
      <c r="J21" s="43">
        <v>0</v>
      </c>
    </row>
    <row r="22" spans="1:10" x14ac:dyDescent="0.25">
      <c r="A22" s="14" t="s">
        <v>18</v>
      </c>
      <c r="B22" s="17">
        <v>0.432</v>
      </c>
      <c r="C22" s="41">
        <v>0.45716417934026343</v>
      </c>
      <c r="D22" s="17">
        <v>0.50600000000000001</v>
      </c>
      <c r="E22" s="17">
        <v>0.48787391559446869</v>
      </c>
      <c r="F22" s="17">
        <v>0.5255712731229597</v>
      </c>
      <c r="G22" s="41">
        <v>3.0709736254205255E-2</v>
      </c>
      <c r="H22" s="42">
        <v>0.53670973625420526</v>
      </c>
      <c r="I22" s="12">
        <v>0.97924676528325549</v>
      </c>
      <c r="J22" s="43">
        <v>0</v>
      </c>
    </row>
    <row r="23" spans="1:10" x14ac:dyDescent="0.25">
      <c r="A23" s="14" t="s">
        <v>19</v>
      </c>
      <c r="B23" s="17">
        <v>0.44</v>
      </c>
      <c r="C23" s="41">
        <v>0.41355445127170909</v>
      </c>
      <c r="D23" s="17">
        <v>0.44</v>
      </c>
      <c r="E23" s="17">
        <v>0.43789481234717664</v>
      </c>
      <c r="F23" s="17">
        <v>0.44230769230769229</v>
      </c>
      <c r="G23" s="41">
        <v>2.4340361075467554E-2</v>
      </c>
      <c r="H23" s="42">
        <v>0.46434036107546756</v>
      </c>
      <c r="I23" s="12">
        <v>0.95255060594615337</v>
      </c>
      <c r="J23" s="43">
        <v>0</v>
      </c>
    </row>
    <row r="24" spans="1:10" x14ac:dyDescent="0.25">
      <c r="A24" s="14" t="s">
        <v>20</v>
      </c>
      <c r="B24" s="17">
        <v>0.43</v>
      </c>
      <c r="C24" s="41">
        <v>0.36318217483494852</v>
      </c>
      <c r="D24" s="17">
        <v>0.43</v>
      </c>
      <c r="E24" s="17">
        <v>0.39051243539775282</v>
      </c>
      <c r="F24" s="17">
        <v>0.44902132632193981</v>
      </c>
      <c r="G24" s="41">
        <v>2.7330260562804298E-2</v>
      </c>
      <c r="H24" s="42">
        <v>0.45733026056280429</v>
      </c>
      <c r="I24" s="12">
        <v>0.98183165437021536</v>
      </c>
      <c r="J24" s="43">
        <v>0</v>
      </c>
    </row>
    <row r="25" spans="1:10" x14ac:dyDescent="0.25">
      <c r="A25" s="14" t="s">
        <v>21</v>
      </c>
      <c r="B25" s="17">
        <v>0.49</v>
      </c>
      <c r="C25" s="41">
        <v>0.49420586313501191</v>
      </c>
      <c r="D25" s="17">
        <v>0.497</v>
      </c>
      <c r="E25" s="17">
        <v>0.50239256882889261</v>
      </c>
      <c r="F25" s="17">
        <v>0.57485922490891028</v>
      </c>
      <c r="G25" s="41">
        <v>8.1867056938806915E-3</v>
      </c>
      <c r="H25" s="42">
        <v>0.50518670569388069</v>
      </c>
      <c r="I25" s="12">
        <v>1.1379143956675057</v>
      </c>
      <c r="J25" s="43">
        <v>0</v>
      </c>
    </row>
    <row r="26" spans="1:10" x14ac:dyDescent="0.25">
      <c r="A26" s="14" t="s">
        <v>22</v>
      </c>
      <c r="B26" s="17">
        <v>0.53</v>
      </c>
      <c r="C26" s="41">
        <v>0.54731616693251894</v>
      </c>
      <c r="D26" s="17">
        <v>0.57399999999999995</v>
      </c>
      <c r="E26" s="17">
        <v>0.68485381481365148</v>
      </c>
      <c r="F26" s="17">
        <v>0.68266863613983264</v>
      </c>
      <c r="G26" s="41">
        <v>0.13753764788113254</v>
      </c>
      <c r="H26" s="42">
        <v>0.7115376478811325</v>
      </c>
      <c r="I26" s="12">
        <v>0.95942728845442249</v>
      </c>
      <c r="J26" s="43">
        <v>0</v>
      </c>
    </row>
    <row r="27" spans="1:10" x14ac:dyDescent="0.25">
      <c r="A27" s="14" t="s">
        <v>23</v>
      </c>
      <c r="B27" s="17">
        <v>0.4</v>
      </c>
      <c r="C27" s="41">
        <v>0.5162779631873925</v>
      </c>
      <c r="D27" s="17">
        <v>0.501</v>
      </c>
      <c r="E27" s="17">
        <v>0.55552489728817289</v>
      </c>
      <c r="F27" s="17">
        <v>0.55706034654451309</v>
      </c>
      <c r="G27" s="41">
        <v>3.9246934100780395E-2</v>
      </c>
      <c r="H27" s="42">
        <v>0.5402469341007804</v>
      </c>
      <c r="I27" s="12">
        <v>1.0311217174637335</v>
      </c>
      <c r="J27" s="43">
        <v>0</v>
      </c>
    </row>
    <row r="28" spans="1:10" x14ac:dyDescent="0.25">
      <c r="A28" s="14" t="s">
        <v>24</v>
      </c>
      <c r="B28" s="17">
        <v>0.52</v>
      </c>
      <c r="C28" s="41">
        <v>0.49596791434938059</v>
      </c>
      <c r="D28" s="17">
        <v>0.53</v>
      </c>
      <c r="E28" s="17">
        <v>0.53439796591633171</v>
      </c>
      <c r="F28" s="17">
        <v>0.57710982658959542</v>
      </c>
      <c r="G28" s="41">
        <v>3.8430051566951118E-2</v>
      </c>
      <c r="H28" s="42">
        <v>0.56843005156695114</v>
      </c>
      <c r="I28" s="12">
        <v>1.0152697328347038</v>
      </c>
      <c r="J28" s="43">
        <v>0</v>
      </c>
    </row>
    <row r="29" spans="1:10" x14ac:dyDescent="0.25">
      <c r="A29" s="14" t="s">
        <v>25</v>
      </c>
      <c r="B29" s="17">
        <v>0.54500000000000004</v>
      </c>
      <c r="C29" s="41">
        <v>0.55680928497758142</v>
      </c>
      <c r="D29" s="17">
        <v>0.55000000000000004</v>
      </c>
      <c r="E29" s="17">
        <v>0.60113001839937885</v>
      </c>
      <c r="F29" s="17">
        <v>0.62482716239053615</v>
      </c>
      <c r="G29" s="41">
        <v>4.4320733421797431E-2</v>
      </c>
      <c r="H29" s="42">
        <v>0.59432073342179748</v>
      </c>
      <c r="I29" s="12">
        <v>1.0513299086725414</v>
      </c>
      <c r="J29" s="43">
        <v>0</v>
      </c>
    </row>
    <row r="30" spans="1:10" x14ac:dyDescent="0.25">
      <c r="A30" s="14" t="s">
        <v>26</v>
      </c>
      <c r="B30" s="17">
        <v>0.45400000000000001</v>
      </c>
      <c r="C30" s="41">
        <v>0.33349999928148522</v>
      </c>
      <c r="D30" s="17">
        <v>0.45500000000000002</v>
      </c>
      <c r="E30" s="17">
        <v>0.35008941645484637</v>
      </c>
      <c r="F30" s="17">
        <v>0.52114285714285713</v>
      </c>
      <c r="G30" s="41">
        <v>1.6589417173361154E-2</v>
      </c>
      <c r="H30" s="42">
        <v>0.47158941717336117</v>
      </c>
      <c r="I30" s="12">
        <v>1.1050775063327589</v>
      </c>
      <c r="J30" s="43">
        <v>0</v>
      </c>
    </row>
    <row r="31" spans="1:10" x14ac:dyDescent="0.25">
      <c r="A31" s="14" t="s">
        <v>27</v>
      </c>
      <c r="B31" s="17">
        <v>0.41</v>
      </c>
      <c r="C31" s="41">
        <v>0.59836022491423957</v>
      </c>
      <c r="D31" s="17">
        <v>0.61</v>
      </c>
      <c r="E31" s="17">
        <v>0.55074088065750482</v>
      </c>
      <c r="F31" s="17">
        <v>0.56851311953352768</v>
      </c>
      <c r="G31" s="41">
        <v>-4.7619344256734752E-2</v>
      </c>
      <c r="H31" s="42">
        <v>0.56238065574326523</v>
      </c>
      <c r="I31" s="12">
        <v>1.0109044714245328</v>
      </c>
      <c r="J31" s="43">
        <v>0</v>
      </c>
    </row>
    <row r="32" spans="1:10" x14ac:dyDescent="0.25">
      <c r="A32" s="14" t="s">
        <v>28</v>
      </c>
      <c r="B32" s="17">
        <v>0.46</v>
      </c>
      <c r="C32" s="41">
        <v>0.43678220711579463</v>
      </c>
      <c r="D32" s="17">
        <v>0.48</v>
      </c>
      <c r="E32" s="17">
        <v>0.5609367347274653</v>
      </c>
      <c r="F32" s="17">
        <v>0.5734214390602056</v>
      </c>
      <c r="G32" s="41">
        <v>0.12415452761167067</v>
      </c>
      <c r="H32" s="42">
        <v>0.60415452761167066</v>
      </c>
      <c r="I32" s="12">
        <v>0.94913041755565686</v>
      </c>
      <c r="J32" s="43">
        <v>0</v>
      </c>
    </row>
    <row r="33" spans="1:10" x14ac:dyDescent="0.25">
      <c r="A33" s="14" t="s">
        <v>29</v>
      </c>
      <c r="B33" s="17">
        <v>0.5</v>
      </c>
      <c r="C33" s="41">
        <v>0.51780862150289786</v>
      </c>
      <c r="D33" s="17">
        <v>0.54700000000000004</v>
      </c>
      <c r="E33" s="17">
        <v>0.57562745109352909</v>
      </c>
      <c r="F33" s="17">
        <v>0.61162483487450459</v>
      </c>
      <c r="G33" s="41">
        <v>5.7818829590631227E-2</v>
      </c>
      <c r="H33" s="42">
        <v>0.60481882959063127</v>
      </c>
      <c r="I33" s="12">
        <v>1.0112529652697486</v>
      </c>
      <c r="J33" s="43">
        <v>0</v>
      </c>
    </row>
    <row r="34" spans="1:10" x14ac:dyDescent="0.25">
      <c r="A34" s="14" t="s">
        <v>30</v>
      </c>
      <c r="B34" s="17">
        <v>0.43</v>
      </c>
      <c r="C34" s="41">
        <v>0.3992571411727921</v>
      </c>
      <c r="D34" s="17">
        <v>0.40400000000000003</v>
      </c>
      <c r="E34" s="17">
        <v>0.45666085824993763</v>
      </c>
      <c r="F34" s="17">
        <v>0.52837270920733048</v>
      </c>
      <c r="G34" s="41">
        <v>5.7403717077145533E-2</v>
      </c>
      <c r="H34" s="42">
        <v>0.46140371707714556</v>
      </c>
      <c r="I34" s="12">
        <v>1.1451418565815061</v>
      </c>
      <c r="J34" s="43">
        <v>0</v>
      </c>
    </row>
    <row r="35" spans="1:10" x14ac:dyDescent="0.25">
      <c r="A35" s="14" t="s">
        <v>31</v>
      </c>
      <c r="B35" s="17">
        <v>0.28000000000000003</v>
      </c>
      <c r="C35" s="41">
        <v>0.3488480944045026</v>
      </c>
      <c r="D35" s="17">
        <v>0.38</v>
      </c>
      <c r="E35" s="17">
        <v>0.39386207872593626</v>
      </c>
      <c r="F35" s="17">
        <v>0.43291473892927956</v>
      </c>
      <c r="G35" s="41">
        <v>4.5013984321433664E-2</v>
      </c>
      <c r="H35" s="42">
        <v>0.42501398432143367</v>
      </c>
      <c r="I35" s="12">
        <v>1.0185893991710886</v>
      </c>
      <c r="J35" s="43">
        <v>0</v>
      </c>
    </row>
    <row r="36" spans="1:10" x14ac:dyDescent="0.25">
      <c r="A36" s="14" t="s">
        <v>32</v>
      </c>
      <c r="B36" s="17">
        <v>0.44</v>
      </c>
      <c r="C36" s="41">
        <v>0.42423928127034649</v>
      </c>
      <c r="D36" s="17">
        <v>0.45</v>
      </c>
      <c r="E36" s="17">
        <v>0.4896450315570996</v>
      </c>
      <c r="F36" s="17">
        <v>0.47765876879800928</v>
      </c>
      <c r="G36" s="41">
        <v>6.5405750286753106E-2</v>
      </c>
      <c r="H36" s="42">
        <v>0.51540575028675306</v>
      </c>
      <c r="I36" s="12">
        <v>0.9267625914772144</v>
      </c>
      <c r="J36" s="43">
        <v>0</v>
      </c>
    </row>
    <row r="37" spans="1:10" x14ac:dyDescent="0.25">
      <c r="A37" s="14" t="s">
        <v>33</v>
      </c>
      <c r="B37" s="17">
        <v>0.35499999999999998</v>
      </c>
      <c r="C37" s="41">
        <v>0.32027519180555908</v>
      </c>
      <c r="D37" s="17">
        <v>0.38</v>
      </c>
      <c r="E37" s="17">
        <v>0.35622396661500466</v>
      </c>
      <c r="F37" s="17">
        <v>0.3636923076923077</v>
      </c>
      <c r="G37" s="41">
        <v>3.5948774809445583E-2</v>
      </c>
      <c r="H37" s="42">
        <v>0.41594877480944559</v>
      </c>
      <c r="I37" s="12">
        <v>0.87436802250210355</v>
      </c>
      <c r="J37" s="43">
        <v>0</v>
      </c>
    </row>
    <row r="38" spans="1:10" x14ac:dyDescent="0.25">
      <c r="A38" s="14" t="s">
        <v>34</v>
      </c>
      <c r="B38" s="17">
        <v>0.58799999999999997</v>
      </c>
      <c r="C38" s="41">
        <v>0.57788389786800254</v>
      </c>
      <c r="D38" s="17">
        <v>0.60499999999999998</v>
      </c>
      <c r="E38" s="17">
        <v>0.6256496226475361</v>
      </c>
      <c r="F38" s="17">
        <v>0.69066147859922178</v>
      </c>
      <c r="G38" s="41">
        <v>4.7765724779533558E-2</v>
      </c>
      <c r="H38" s="42">
        <v>0.65276572477953354</v>
      </c>
      <c r="I38" s="12">
        <v>1.0580541416026206</v>
      </c>
      <c r="J38" s="43">
        <v>0</v>
      </c>
    </row>
    <row r="39" spans="1:10" x14ac:dyDescent="0.25">
      <c r="A39" s="14" t="s">
        <v>35</v>
      </c>
      <c r="B39" s="17">
        <v>0.51</v>
      </c>
      <c r="C39" s="41">
        <v>0.53051000771026013</v>
      </c>
      <c r="D39" s="17">
        <v>0.55900000000000005</v>
      </c>
      <c r="E39" s="17">
        <v>0.58574313888359686</v>
      </c>
      <c r="F39" s="17">
        <v>0.59390343698854342</v>
      </c>
      <c r="G39" s="41">
        <v>5.5233131173336725E-2</v>
      </c>
      <c r="H39" s="42">
        <v>0.61423313117333678</v>
      </c>
      <c r="I39" s="12">
        <v>0.96690231582598185</v>
      </c>
      <c r="J39" s="43">
        <v>0</v>
      </c>
    </row>
    <row r="40" spans="1:10" x14ac:dyDescent="0.25">
      <c r="A40" s="14" t="s">
        <v>36</v>
      </c>
      <c r="B40" s="17">
        <v>0.379</v>
      </c>
      <c r="C40" s="41">
        <v>0.4599934100255999</v>
      </c>
      <c r="D40" s="17">
        <v>0.38700000000000001</v>
      </c>
      <c r="E40" s="17">
        <v>0.52770352592350156</v>
      </c>
      <c r="F40" s="17">
        <v>0.53420843277645191</v>
      </c>
      <c r="G40" s="41">
        <v>6.7710115897901657E-2</v>
      </c>
      <c r="H40" s="42">
        <v>0.45471011589790167</v>
      </c>
      <c r="I40" s="12">
        <v>1.1748329630220946</v>
      </c>
      <c r="J40" s="43">
        <v>0</v>
      </c>
    </row>
    <row r="41" spans="1:10" x14ac:dyDescent="0.25">
      <c r="A41" s="14" t="s">
        <v>37</v>
      </c>
      <c r="B41" s="17">
        <v>0.4</v>
      </c>
      <c r="C41" s="41">
        <v>0.48327287955251474</v>
      </c>
      <c r="D41" s="17">
        <v>0.44</v>
      </c>
      <c r="E41" s="17">
        <v>0.54962434749637601</v>
      </c>
      <c r="F41" s="17">
        <v>0.57377049180327866</v>
      </c>
      <c r="G41" s="41">
        <v>6.6351467943861264E-2</v>
      </c>
      <c r="H41" s="42">
        <v>0.50635146794386121</v>
      </c>
      <c r="I41" s="12">
        <v>1.1331466938037833</v>
      </c>
      <c r="J41" s="43">
        <v>0</v>
      </c>
    </row>
    <row r="42" spans="1:10" x14ac:dyDescent="0.25">
      <c r="A42" s="14" t="s">
        <v>38</v>
      </c>
      <c r="B42" s="17">
        <v>0.57999999999999996</v>
      </c>
      <c r="C42" s="41">
        <v>0.49564886202026515</v>
      </c>
      <c r="D42" s="17">
        <v>0.48</v>
      </c>
      <c r="E42" s="17">
        <v>0.55968266303428738</v>
      </c>
      <c r="F42" s="17">
        <v>0.45009606633633331</v>
      </c>
      <c r="G42" s="41">
        <v>6.4033801014022229E-2</v>
      </c>
      <c r="H42" s="42">
        <v>0.54403380101402221</v>
      </c>
      <c r="I42" s="12">
        <v>0.82733106931481326</v>
      </c>
      <c r="J42" s="43">
        <v>0</v>
      </c>
    </row>
    <row r="43" spans="1:10" x14ac:dyDescent="0.25">
      <c r="A43" s="14" t="s">
        <v>39</v>
      </c>
      <c r="B43" s="17">
        <v>0.26</v>
      </c>
      <c r="C43" s="41">
        <v>0.29651770539785471</v>
      </c>
      <c r="D43" s="17">
        <v>0.33400000000000002</v>
      </c>
      <c r="E43" s="17">
        <v>0.3969673895408099</v>
      </c>
      <c r="F43" s="17">
        <v>0.43677758318739052</v>
      </c>
      <c r="G43" s="41">
        <v>0.10044968414295519</v>
      </c>
      <c r="H43" s="42">
        <v>0.43444968414295521</v>
      </c>
      <c r="I43" s="12">
        <v>1.0053582707719713</v>
      </c>
      <c r="J43" s="43">
        <v>0</v>
      </c>
    </row>
    <row r="44" spans="1:10" x14ac:dyDescent="0.25">
      <c r="A44" s="14" t="s">
        <v>40</v>
      </c>
      <c r="B44" s="17">
        <v>0.46300000000000002</v>
      </c>
      <c r="C44" s="41">
        <v>0.39314782645248225</v>
      </c>
      <c r="D44" s="17">
        <v>0.46300000000000002</v>
      </c>
      <c r="E44" s="17">
        <v>0.48236944250140457</v>
      </c>
      <c r="F44" s="17">
        <v>0.44444444444444442</v>
      </c>
      <c r="G44" s="41">
        <v>8.9221616048922314E-2</v>
      </c>
      <c r="H44" s="42">
        <v>0.55222161604892239</v>
      </c>
      <c r="I44" s="12">
        <v>0.80482985730328638</v>
      </c>
      <c r="J44" s="43">
        <v>0</v>
      </c>
    </row>
    <row r="45" spans="1:10" x14ac:dyDescent="0.25">
      <c r="A45" s="14" t="s">
        <v>41</v>
      </c>
      <c r="B45" s="17">
        <v>0.53</v>
      </c>
      <c r="C45" s="41">
        <v>0.534320791167743</v>
      </c>
      <c r="D45" s="17">
        <v>0.54700000000000004</v>
      </c>
      <c r="E45" s="17">
        <v>0.58525036751964854</v>
      </c>
      <c r="F45" s="17">
        <v>0.59913606911447082</v>
      </c>
      <c r="G45" s="41">
        <v>5.0929576351905537E-2</v>
      </c>
      <c r="H45" s="42">
        <v>0.59792957635190558</v>
      </c>
      <c r="I45" s="12">
        <v>1.0020177840506341</v>
      </c>
      <c r="J45" s="43">
        <v>0</v>
      </c>
    </row>
    <row r="46" spans="1:10" x14ac:dyDescent="0.25">
      <c r="A46" s="14" t="s">
        <v>42</v>
      </c>
      <c r="B46" s="17">
        <v>0.502</v>
      </c>
      <c r="C46" s="41">
        <v>0.48777886800807357</v>
      </c>
      <c r="D46" s="17">
        <v>0.51200000000000001</v>
      </c>
      <c r="E46" s="17">
        <v>0.52858930889337918</v>
      </c>
      <c r="F46" s="17">
        <v>0.55103734439834029</v>
      </c>
      <c r="G46" s="41">
        <v>4.081044088530561E-2</v>
      </c>
      <c r="H46" s="42">
        <v>0.55281044088530562</v>
      </c>
      <c r="I46" s="12">
        <v>0.99679257778828168</v>
      </c>
      <c r="J46" s="43">
        <v>0</v>
      </c>
    </row>
    <row r="47" spans="1:10" x14ac:dyDescent="0.25">
      <c r="A47" s="14" t="s">
        <v>43</v>
      </c>
      <c r="B47" s="17">
        <v>0.5</v>
      </c>
      <c r="C47" s="41">
        <v>0.43980395885264845</v>
      </c>
      <c r="D47" s="17">
        <v>0.47299999999999998</v>
      </c>
      <c r="E47" s="17">
        <v>0.48536298692339785</v>
      </c>
      <c r="F47" s="17">
        <v>0.31881022203602849</v>
      </c>
      <c r="G47" s="41">
        <v>4.5559028070749408E-2</v>
      </c>
      <c r="H47" s="42">
        <v>0.51855902807074938</v>
      </c>
      <c r="I47" s="12">
        <v>0.61480025373800218</v>
      </c>
      <c r="J47" s="43">
        <v>0</v>
      </c>
    </row>
    <row r="48" spans="1:10" x14ac:dyDescent="0.25">
      <c r="A48" s="14" t="s">
        <v>44</v>
      </c>
      <c r="B48" s="17">
        <v>0.54900000000000004</v>
      </c>
      <c r="C48" s="41">
        <v>0.54578957549824747</v>
      </c>
      <c r="D48" s="17">
        <v>0.55500000000000005</v>
      </c>
      <c r="E48" s="17">
        <v>0.60283567044742348</v>
      </c>
      <c r="F48" s="17">
        <v>0.59074250715397358</v>
      </c>
      <c r="G48" s="41">
        <v>5.7046094949176007E-2</v>
      </c>
      <c r="H48" s="42">
        <v>0.61204609494917606</v>
      </c>
      <c r="I48" s="12">
        <v>0.9651928376457144</v>
      </c>
      <c r="J48" s="43">
        <v>0</v>
      </c>
    </row>
    <row r="49" spans="1:10" x14ac:dyDescent="0.25">
      <c r="A49" s="14" t="s">
        <v>45</v>
      </c>
      <c r="B49" s="17">
        <v>0.49299999999999999</v>
      </c>
      <c r="C49" s="41">
        <v>0.49011469562686272</v>
      </c>
      <c r="D49" s="17">
        <v>0.503</v>
      </c>
      <c r="E49" s="17">
        <v>0.52076388768846815</v>
      </c>
      <c r="F49" s="17">
        <v>0.51416065911431519</v>
      </c>
      <c r="G49" s="41">
        <v>3.0649192061605435E-2</v>
      </c>
      <c r="H49" s="42">
        <v>0.53364919206160544</v>
      </c>
      <c r="I49" s="12">
        <v>0.96348062877786489</v>
      </c>
      <c r="J49" s="43">
        <v>0</v>
      </c>
    </row>
    <row r="50" spans="1:10" x14ac:dyDescent="0.25">
      <c r="A50" s="14" t="s">
        <v>46</v>
      </c>
      <c r="B50" s="17">
        <v>0.38</v>
      </c>
      <c r="C50" s="41">
        <v>0.47341509382349733</v>
      </c>
      <c r="D50" s="17">
        <v>0.52</v>
      </c>
      <c r="E50" s="17">
        <v>0.56895336675606156</v>
      </c>
      <c r="F50" s="17">
        <v>0.57379409647228219</v>
      </c>
      <c r="G50" s="41">
        <v>9.5538272932564228E-2</v>
      </c>
      <c r="H50" s="42">
        <v>0.61553827293256425</v>
      </c>
      <c r="I50" s="12">
        <v>0.93218264680536711</v>
      </c>
      <c r="J50" s="43">
        <v>0</v>
      </c>
    </row>
    <row r="51" spans="1:10" x14ac:dyDescent="0.25">
      <c r="A51" s="14" t="s">
        <v>47</v>
      </c>
      <c r="B51" s="17">
        <v>0.47</v>
      </c>
      <c r="C51" s="41">
        <v>0.49690113271016445</v>
      </c>
      <c r="D51" s="17">
        <v>0.52</v>
      </c>
      <c r="E51" s="17">
        <v>0.55042379476222436</v>
      </c>
      <c r="F51" s="17">
        <v>0.54034366828539415</v>
      </c>
      <c r="G51" s="41">
        <v>5.3522662052059911E-2</v>
      </c>
      <c r="H51" s="42">
        <v>0.57352266205205993</v>
      </c>
      <c r="I51" s="12">
        <v>0.94214876593027452</v>
      </c>
      <c r="J51" s="43">
        <v>0</v>
      </c>
    </row>
    <row r="52" spans="1:10" x14ac:dyDescent="0.25">
      <c r="A52" s="14" t="s">
        <v>48</v>
      </c>
      <c r="B52" s="17">
        <v>0.33500000000000002</v>
      </c>
      <c r="C52" s="41">
        <v>0.30297925638391943</v>
      </c>
      <c r="D52" s="17">
        <v>0.37</v>
      </c>
      <c r="E52" s="17">
        <v>0.44915001102853591</v>
      </c>
      <c r="F52" s="17">
        <v>0.32745742455930682</v>
      </c>
      <c r="G52" s="41">
        <v>0.14617075464461649</v>
      </c>
      <c r="H52" s="42">
        <v>0.51617075464461648</v>
      </c>
      <c r="I52" s="12">
        <v>0.63439747721616124</v>
      </c>
      <c r="J52" s="43">
        <v>0</v>
      </c>
    </row>
    <row r="53" spans="1:10" x14ac:dyDescent="0.25">
      <c r="A53" s="14" t="s">
        <v>49</v>
      </c>
      <c r="B53" s="17">
        <v>0.61</v>
      </c>
      <c r="C53" s="41">
        <v>0.59070876748591128</v>
      </c>
      <c r="D53" s="17">
        <v>0.61899999999999999</v>
      </c>
      <c r="E53" s="17">
        <v>0.73157264418069534</v>
      </c>
      <c r="F53" s="17">
        <v>0.66120218579234968</v>
      </c>
      <c r="G53" s="41">
        <v>0.14086387669478406</v>
      </c>
      <c r="H53" s="42">
        <v>0.75986387669478406</v>
      </c>
      <c r="I53" s="12">
        <v>0.87015872983515441</v>
      </c>
      <c r="J53" s="43">
        <v>0</v>
      </c>
    </row>
    <row r="54" spans="1:10" x14ac:dyDescent="0.25">
      <c r="A54" s="14" t="s">
        <v>50</v>
      </c>
      <c r="B54" s="17">
        <v>0.498</v>
      </c>
      <c r="C54" s="41">
        <v>0.48513570266559913</v>
      </c>
      <c r="D54" s="17">
        <v>0.50800000000000001</v>
      </c>
      <c r="E54" s="17">
        <v>0.52851477395230351</v>
      </c>
      <c r="F54" s="17">
        <v>0.54524020041261423</v>
      </c>
      <c r="G54" s="41">
        <v>4.3379071286704374E-2</v>
      </c>
      <c r="H54" s="42">
        <v>0.55137907128670438</v>
      </c>
      <c r="I54" s="12">
        <v>0.98886633317480765</v>
      </c>
      <c r="J54" s="43">
        <v>0</v>
      </c>
    </row>
    <row r="55" spans="1:10" x14ac:dyDescent="0.25">
      <c r="A55" s="19" t="s">
        <v>51</v>
      </c>
      <c r="B55" s="22">
        <v>0.28899999999999998</v>
      </c>
      <c r="C55" s="44">
        <v>0.3438687551944718</v>
      </c>
      <c r="D55" s="22">
        <v>0.35599999999999998</v>
      </c>
      <c r="E55" s="22">
        <v>0.41935310810427862</v>
      </c>
      <c r="F55" s="22">
        <v>0.52446483180428138</v>
      </c>
      <c r="G55" s="44">
        <v>7.5484352909806818E-2</v>
      </c>
      <c r="H55" s="45">
        <v>0.4314843529098068</v>
      </c>
      <c r="I55" s="24">
        <v>1.2154898045953251</v>
      </c>
      <c r="J55" s="46">
        <v>0</v>
      </c>
    </row>
    <row r="57" spans="1:10" x14ac:dyDescent="0.25">
      <c r="A57" s="89" t="s">
        <v>69</v>
      </c>
    </row>
  </sheetData>
  <pageMargins left="0.7" right="0.7" top="0.75" bottom="0.75" header="0.3" footer="0.3"/>
  <tableParts count="1">
    <tablePart r:id="rId1"/>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A55475-A622-4169-8FB5-42C1C9703581}">
  <dimension ref="A1:J58"/>
  <sheetViews>
    <sheetView showGridLines="0" workbookViewId="0">
      <selection activeCell="A3" sqref="A3"/>
    </sheetView>
  </sheetViews>
  <sheetFormatPr defaultColWidth="14.7109375" defaultRowHeight="15" x14ac:dyDescent="0.25"/>
  <cols>
    <col min="1" max="1" width="20" style="2" customWidth="1"/>
    <col min="2" max="2" width="14.7109375" style="2"/>
    <col min="3" max="3" width="23" style="2" customWidth="1"/>
    <col min="4" max="4" width="14.7109375" style="2"/>
    <col min="5" max="5" width="19.85546875" style="2" customWidth="1"/>
    <col min="6" max="6" width="14.7109375" style="2" customWidth="1"/>
    <col min="7" max="7" width="14.7109375" style="2"/>
    <col min="8" max="8" width="12.85546875" style="2" customWidth="1"/>
    <col min="9" max="9" width="14.7109375" style="2"/>
    <col min="10" max="10" width="14" style="2" customWidth="1"/>
    <col min="11" max="16384" width="14.7109375" style="2"/>
  </cols>
  <sheetData>
    <row r="1" spans="1:10" ht="18.75" x14ac:dyDescent="0.3">
      <c r="A1" s="1" t="s">
        <v>115</v>
      </c>
    </row>
    <row r="2" spans="1:10" x14ac:dyDescent="0.25">
      <c r="A2" s="47" t="s">
        <v>85</v>
      </c>
    </row>
    <row r="3" spans="1:10" ht="66" customHeight="1" x14ac:dyDescent="0.25">
      <c r="A3" s="108" t="s">
        <v>69</v>
      </c>
      <c r="B3" s="105" t="s">
        <v>75</v>
      </c>
      <c r="C3" s="106" t="s">
        <v>76</v>
      </c>
      <c r="D3" s="105" t="s">
        <v>53</v>
      </c>
      <c r="E3" s="106" t="s">
        <v>77</v>
      </c>
      <c r="F3" s="105" t="s">
        <v>78</v>
      </c>
      <c r="G3" s="105" t="s">
        <v>79</v>
      </c>
      <c r="H3" s="105" t="s">
        <v>80</v>
      </c>
      <c r="I3" s="105" t="s">
        <v>81</v>
      </c>
      <c r="J3" s="107" t="s">
        <v>82</v>
      </c>
    </row>
    <row r="4" spans="1:10" x14ac:dyDescent="0.25">
      <c r="A4" s="7" t="s">
        <v>0</v>
      </c>
      <c r="B4" s="68">
        <v>0.33</v>
      </c>
      <c r="C4" s="75">
        <v>0.27344904302551498</v>
      </c>
      <c r="D4" s="68">
        <v>0.33</v>
      </c>
      <c r="E4" s="75">
        <v>0.38138798264529505</v>
      </c>
      <c r="F4" s="75">
        <v>0.44476122594440487</v>
      </c>
      <c r="G4" s="75">
        <v>0.10793893961978007</v>
      </c>
      <c r="H4" s="75">
        <v>0.43793893961978009</v>
      </c>
      <c r="I4" s="73">
        <v>1.0155781678846552</v>
      </c>
      <c r="J4" s="69">
        <v>0</v>
      </c>
    </row>
    <row r="5" spans="1:10" x14ac:dyDescent="0.25">
      <c r="A5" s="7" t="s">
        <v>1</v>
      </c>
      <c r="B5" s="68">
        <v>0.41499999999999998</v>
      </c>
      <c r="C5" s="75">
        <v>0.35668172802965081</v>
      </c>
      <c r="D5" s="68">
        <v>0.42499999999999999</v>
      </c>
      <c r="E5" s="75">
        <v>0.45482953569404749</v>
      </c>
      <c r="F5" s="75">
        <v>0.5161290322580645</v>
      </c>
      <c r="G5" s="75">
        <v>9.814780766439668E-2</v>
      </c>
      <c r="H5" s="75">
        <v>0.52314780766439672</v>
      </c>
      <c r="I5" s="73">
        <v>0.98658357102237004</v>
      </c>
      <c r="J5" s="69">
        <v>0</v>
      </c>
    </row>
    <row r="6" spans="1:10" x14ac:dyDescent="0.25">
      <c r="A6" s="7" t="s">
        <v>2</v>
      </c>
      <c r="B6" s="68">
        <v>0.222</v>
      </c>
      <c r="C6" s="75">
        <v>0.15817123634279717</v>
      </c>
      <c r="D6" s="68">
        <v>0.23</v>
      </c>
      <c r="E6" s="75">
        <v>0.27205495470574093</v>
      </c>
      <c r="F6" s="75">
        <v>0.24701195219123506</v>
      </c>
      <c r="G6" s="75">
        <v>0.11388371836294375</v>
      </c>
      <c r="H6" s="75">
        <v>0.34388371836294374</v>
      </c>
      <c r="I6" s="73">
        <v>0.71830080635144311</v>
      </c>
      <c r="J6" s="69">
        <v>0</v>
      </c>
    </row>
    <row r="7" spans="1:10" x14ac:dyDescent="0.25">
      <c r="A7" s="7" t="s">
        <v>3</v>
      </c>
      <c r="B7" s="68">
        <v>0.23</v>
      </c>
      <c r="C7" s="75">
        <v>0.24443708123458308</v>
      </c>
      <c r="D7" s="68">
        <v>0.309</v>
      </c>
      <c r="E7" s="75">
        <v>0.42850173127455093</v>
      </c>
      <c r="F7" s="75">
        <v>0.34294621979734996</v>
      </c>
      <c r="G7" s="75">
        <v>0.18406465003996786</v>
      </c>
      <c r="H7" s="75">
        <v>0.49306465003996786</v>
      </c>
      <c r="I7" s="73">
        <v>0.69554006714849814</v>
      </c>
      <c r="J7" s="69">
        <v>0</v>
      </c>
    </row>
    <row r="8" spans="1:10" x14ac:dyDescent="0.25">
      <c r="A8" s="7" t="s">
        <v>4</v>
      </c>
      <c r="B8" s="68">
        <v>0.27100000000000002</v>
      </c>
      <c r="C8" s="75">
        <v>0.24855354881336211</v>
      </c>
      <c r="D8" s="68">
        <v>0.27100000000000002</v>
      </c>
      <c r="E8" s="75">
        <v>0.35794171278708653</v>
      </c>
      <c r="F8" s="75">
        <v>0.41100823045267487</v>
      </c>
      <c r="G8" s="75">
        <v>0.10938816397372442</v>
      </c>
      <c r="H8" s="75">
        <v>0.38038816397372444</v>
      </c>
      <c r="I8" s="73">
        <v>1.0804968960103225</v>
      </c>
      <c r="J8" s="69">
        <v>0</v>
      </c>
    </row>
    <row r="9" spans="1:10" x14ac:dyDescent="0.25">
      <c r="A9" s="7" t="s">
        <v>5</v>
      </c>
      <c r="B9" s="68">
        <v>0.314</v>
      </c>
      <c r="C9" s="75">
        <v>0.25410275420808226</v>
      </c>
      <c r="D9" s="68">
        <v>0.26500000000000001</v>
      </c>
      <c r="E9" s="75">
        <v>0.31168802091285563</v>
      </c>
      <c r="F9" s="75">
        <v>0.23276983094928477</v>
      </c>
      <c r="G9" s="75">
        <v>5.7585266704773375E-2</v>
      </c>
      <c r="H9" s="75">
        <v>0.32258526670477339</v>
      </c>
      <c r="I9" s="73">
        <v>0.72157613807673759</v>
      </c>
      <c r="J9" s="69">
        <v>0</v>
      </c>
    </row>
    <row r="10" spans="1:10" x14ac:dyDescent="0.25">
      <c r="A10" s="7" t="s">
        <v>6</v>
      </c>
      <c r="B10" s="68">
        <v>0.11799999999999999</v>
      </c>
      <c r="C10" s="75">
        <v>0.13822480190036934</v>
      </c>
      <c r="D10" s="68">
        <v>0.21</v>
      </c>
      <c r="E10" s="75">
        <v>0.2096398076909729</v>
      </c>
      <c r="F10" s="75">
        <v>0.29901960784313725</v>
      </c>
      <c r="G10" s="75">
        <v>7.1415005790603558E-2</v>
      </c>
      <c r="H10" s="75">
        <v>0.28141500579060352</v>
      </c>
      <c r="I10" s="73">
        <v>1.0625574389790466</v>
      </c>
      <c r="J10" s="69">
        <v>0</v>
      </c>
    </row>
    <row r="11" spans="1:10" x14ac:dyDescent="0.25">
      <c r="A11" s="7" t="s">
        <v>7</v>
      </c>
      <c r="B11" s="68">
        <v>0.28000000000000003</v>
      </c>
      <c r="C11" s="75">
        <v>0.30006879039096646</v>
      </c>
      <c r="D11" s="68">
        <v>0.28000000000000003</v>
      </c>
      <c r="E11" s="75">
        <v>0.44353594695840393</v>
      </c>
      <c r="F11" s="75">
        <v>0.52030947775628622</v>
      </c>
      <c r="G11" s="75">
        <v>0.14346715656743747</v>
      </c>
      <c r="H11" s="75">
        <v>0.4234671565674375</v>
      </c>
      <c r="I11" s="73">
        <v>1.2286890959238452</v>
      </c>
      <c r="J11" s="69">
        <v>0</v>
      </c>
    </row>
    <row r="12" spans="1:10" x14ac:dyDescent="0.25">
      <c r="A12" s="7" t="s">
        <v>8</v>
      </c>
      <c r="B12" s="68">
        <v>0.38</v>
      </c>
      <c r="C12" s="75">
        <v>0.15342220405240425</v>
      </c>
      <c r="D12" s="68">
        <v>0.24399999999999999</v>
      </c>
      <c r="E12" s="75">
        <v>0.21663779842908149</v>
      </c>
      <c r="F12" s="75">
        <v>0.19934640522875818</v>
      </c>
      <c r="G12" s="75">
        <v>6.3215594376677231E-2</v>
      </c>
      <c r="H12" s="75">
        <v>0.30721559437667723</v>
      </c>
      <c r="I12" s="73">
        <v>0.64888114040311196</v>
      </c>
      <c r="J12" s="69">
        <v>0</v>
      </c>
    </row>
    <row r="13" spans="1:10" x14ac:dyDescent="0.25">
      <c r="A13" s="7" t="s">
        <v>9</v>
      </c>
      <c r="B13" s="68">
        <v>0.09</v>
      </c>
      <c r="C13" s="75">
        <v>0.13024726707281964</v>
      </c>
      <c r="D13" s="68">
        <v>0.21</v>
      </c>
      <c r="E13" s="75">
        <v>0.18130927237734973</v>
      </c>
      <c r="F13" s="75">
        <v>0.37891682785299807</v>
      </c>
      <c r="G13" s="75">
        <v>5.1062005304530089E-2</v>
      </c>
      <c r="H13" s="75">
        <v>0.26106200530453005</v>
      </c>
      <c r="I13" s="73">
        <v>1.4514437955496045</v>
      </c>
      <c r="J13" s="69">
        <v>0</v>
      </c>
    </row>
    <row r="14" spans="1:10" x14ac:dyDescent="0.25">
      <c r="A14" s="7" t="s">
        <v>10</v>
      </c>
      <c r="B14" s="68">
        <v>0.3</v>
      </c>
      <c r="C14" s="75">
        <v>0.25093839273142393</v>
      </c>
      <c r="D14" s="68">
        <v>0.3</v>
      </c>
      <c r="E14" s="75">
        <v>0.37501997587222924</v>
      </c>
      <c r="F14" s="75">
        <v>0.39774748073503258</v>
      </c>
      <c r="G14" s="75">
        <v>0.12408158314080531</v>
      </c>
      <c r="H14" s="75">
        <v>0.4240815831408053</v>
      </c>
      <c r="I14" s="73">
        <v>0.93790321614360428</v>
      </c>
      <c r="J14" s="69">
        <v>0</v>
      </c>
    </row>
    <row r="15" spans="1:10" x14ac:dyDescent="0.25">
      <c r="A15" s="7" t="s">
        <v>11</v>
      </c>
      <c r="B15" s="68">
        <v>0.13</v>
      </c>
      <c r="C15" s="75">
        <v>0.13437912405536245</v>
      </c>
      <c r="D15" s="68">
        <v>0.22</v>
      </c>
      <c r="E15" s="75">
        <v>0.28924235990526448</v>
      </c>
      <c r="F15" s="75">
        <v>0.43333333333333335</v>
      </c>
      <c r="G15" s="75">
        <v>0.15486323584990203</v>
      </c>
      <c r="H15" s="75">
        <v>0.374863235849902</v>
      </c>
      <c r="I15" s="73">
        <v>1.1559771455071235</v>
      </c>
      <c r="J15" s="69">
        <v>0</v>
      </c>
    </row>
    <row r="16" spans="1:10" x14ac:dyDescent="0.25">
      <c r="A16" s="7" t="s">
        <v>12</v>
      </c>
      <c r="B16" s="68">
        <v>0.45300000000000001</v>
      </c>
      <c r="C16" s="75">
        <v>0.37603336260549547</v>
      </c>
      <c r="D16" s="68">
        <v>0.44</v>
      </c>
      <c r="E16" s="75">
        <v>0.4969069845117069</v>
      </c>
      <c r="F16" s="75">
        <v>0.59737827715355807</v>
      </c>
      <c r="G16" s="75">
        <v>0.12087362190621143</v>
      </c>
      <c r="H16" s="75">
        <v>0.56087362190621137</v>
      </c>
      <c r="I16" s="73">
        <v>1.0650853486802967</v>
      </c>
      <c r="J16" s="69">
        <v>0</v>
      </c>
    </row>
    <row r="17" spans="1:10" x14ac:dyDescent="0.25">
      <c r="A17" s="7" t="s">
        <v>13</v>
      </c>
      <c r="B17" s="68">
        <v>0.31</v>
      </c>
      <c r="C17" s="75">
        <v>0.2112491192512671</v>
      </c>
      <c r="D17" s="68">
        <v>0.31</v>
      </c>
      <c r="E17" s="75">
        <v>0.23135481974026462</v>
      </c>
      <c r="F17" s="75">
        <v>0.32368936262780074</v>
      </c>
      <c r="G17" s="75">
        <v>2.0105700488997513E-2</v>
      </c>
      <c r="H17" s="75">
        <v>0.33010570048899751</v>
      </c>
      <c r="I17" s="73">
        <v>0.98056277776575196</v>
      </c>
      <c r="J17" s="69">
        <v>0</v>
      </c>
    </row>
    <row r="18" spans="1:10" x14ac:dyDescent="0.25">
      <c r="A18" s="7" t="s">
        <v>14</v>
      </c>
      <c r="B18" s="68">
        <v>0.15</v>
      </c>
      <c r="C18" s="75">
        <v>0.17347137072306218</v>
      </c>
      <c r="D18" s="68">
        <v>0.21</v>
      </c>
      <c r="E18" s="75">
        <v>0.26233066886378786</v>
      </c>
      <c r="F18" s="75">
        <v>0.51747088186356072</v>
      </c>
      <c r="G18" s="75">
        <v>8.8859298140725684E-2</v>
      </c>
      <c r="H18" s="75">
        <v>0.29885929814072565</v>
      </c>
      <c r="I18" s="73">
        <v>1.7314866396423649</v>
      </c>
      <c r="J18" s="69">
        <v>0</v>
      </c>
    </row>
    <row r="19" spans="1:10" x14ac:dyDescent="0.25">
      <c r="A19" s="7" t="s">
        <v>15</v>
      </c>
      <c r="B19" s="68">
        <v>0.59699999999999998</v>
      </c>
      <c r="C19" s="75">
        <v>0.51877328531240785</v>
      </c>
      <c r="D19" s="68">
        <v>0.61</v>
      </c>
      <c r="E19" s="75">
        <v>0.58145352303665199</v>
      </c>
      <c r="F19" s="75">
        <v>0.51705468327016779</v>
      </c>
      <c r="G19" s="75">
        <v>6.2680237724244137E-2</v>
      </c>
      <c r="H19" s="75">
        <v>0.67268023772424412</v>
      </c>
      <c r="I19" s="73">
        <v>0.7686485409760575</v>
      </c>
      <c r="J19" s="69">
        <v>0</v>
      </c>
    </row>
    <row r="20" spans="1:10" x14ac:dyDescent="0.25">
      <c r="A20" s="7" t="s">
        <v>16</v>
      </c>
      <c r="B20" s="68">
        <v>0.15</v>
      </c>
      <c r="C20" s="75">
        <v>0.11517132961276921</v>
      </c>
      <c r="D20" s="68">
        <v>0.21</v>
      </c>
      <c r="E20" s="75">
        <v>0.17525379801845986</v>
      </c>
      <c r="F20" s="75">
        <v>0.30588235294117649</v>
      </c>
      <c r="G20" s="75">
        <v>6.0082468405690648E-2</v>
      </c>
      <c r="H20" s="75">
        <v>0.27008246840569061</v>
      </c>
      <c r="I20" s="73">
        <v>1.1325516785551253</v>
      </c>
      <c r="J20" s="69">
        <v>0</v>
      </c>
    </row>
    <row r="21" spans="1:10" x14ac:dyDescent="0.25">
      <c r="A21" s="7" t="s">
        <v>17</v>
      </c>
      <c r="B21" s="68">
        <v>0.3</v>
      </c>
      <c r="C21" s="75">
        <v>0.13597824376646983</v>
      </c>
      <c r="D21" s="68">
        <v>0.3</v>
      </c>
      <c r="E21" s="75">
        <v>0.29342142018952266</v>
      </c>
      <c r="F21" s="75">
        <v>0.26884650317892822</v>
      </c>
      <c r="G21" s="75">
        <v>0.15744317642305283</v>
      </c>
      <c r="H21" s="75">
        <v>0.45744317642305282</v>
      </c>
      <c r="I21" s="73">
        <v>0.58771562684824807</v>
      </c>
      <c r="J21" s="69">
        <v>0</v>
      </c>
    </row>
    <row r="22" spans="1:10" x14ac:dyDescent="0.25">
      <c r="A22" s="7" t="s">
        <v>18</v>
      </c>
      <c r="B22" s="68">
        <v>0.32700000000000001</v>
      </c>
      <c r="C22" s="75">
        <v>0.32417602463191919</v>
      </c>
      <c r="D22" s="68">
        <v>0.39</v>
      </c>
      <c r="E22" s="75">
        <v>0.42837278343700014</v>
      </c>
      <c r="F22" s="75">
        <v>0.38729198184568836</v>
      </c>
      <c r="G22" s="75">
        <v>0.10419675880508095</v>
      </c>
      <c r="H22" s="75">
        <v>0.49419675880508096</v>
      </c>
      <c r="I22" s="73">
        <v>0.78367972866135782</v>
      </c>
      <c r="J22" s="69">
        <v>0</v>
      </c>
    </row>
    <row r="23" spans="1:10" x14ac:dyDescent="0.25">
      <c r="A23" s="7" t="s">
        <v>19</v>
      </c>
      <c r="B23" s="68">
        <v>0.35</v>
      </c>
      <c r="C23" s="75">
        <v>0.35882248068326028</v>
      </c>
      <c r="D23" s="68">
        <v>0.35</v>
      </c>
      <c r="E23" s="75">
        <v>0.50292735967008007</v>
      </c>
      <c r="F23" s="75">
        <v>0.4502529510961214</v>
      </c>
      <c r="G23" s="75">
        <v>0.14410487898681978</v>
      </c>
      <c r="H23" s="75">
        <v>0.49410487898681976</v>
      </c>
      <c r="I23" s="73">
        <v>0.91124975737819403</v>
      </c>
      <c r="J23" s="69">
        <v>0</v>
      </c>
    </row>
    <row r="24" spans="1:10" x14ac:dyDescent="0.25">
      <c r="A24" s="7" t="s">
        <v>20</v>
      </c>
      <c r="B24" s="68">
        <v>0.19</v>
      </c>
      <c r="C24" s="75">
        <v>0.10193243191696411</v>
      </c>
      <c r="D24" s="68">
        <v>0.21</v>
      </c>
      <c r="E24" s="75">
        <v>0.20033037318779812</v>
      </c>
      <c r="F24" s="75">
        <v>0.22527472527472528</v>
      </c>
      <c r="G24" s="75">
        <v>9.8397941270834011E-2</v>
      </c>
      <c r="H24" s="75">
        <v>0.30839794127083398</v>
      </c>
      <c r="I24" s="73">
        <v>0.73046766896828863</v>
      </c>
      <c r="J24" s="69">
        <v>0</v>
      </c>
    </row>
    <row r="25" spans="1:10" x14ac:dyDescent="0.25">
      <c r="A25" s="7" t="s">
        <v>21</v>
      </c>
      <c r="B25" s="68">
        <v>0.22</v>
      </c>
      <c r="C25" s="75">
        <v>0.19620660959808411</v>
      </c>
      <c r="D25" s="68">
        <v>0.22</v>
      </c>
      <c r="E25" s="75">
        <v>0.18588048115969436</v>
      </c>
      <c r="F25" s="75">
        <v>0.36058913153885219</v>
      </c>
      <c r="G25" s="75">
        <v>-1.0326128438389759E-2</v>
      </c>
      <c r="H25" s="75">
        <v>0.20967387156161024</v>
      </c>
      <c r="I25" s="73">
        <v>1.7197618799770062</v>
      </c>
      <c r="J25" s="69">
        <v>0</v>
      </c>
    </row>
    <row r="26" spans="1:10" x14ac:dyDescent="0.25">
      <c r="A26" s="7" t="s">
        <v>22</v>
      </c>
      <c r="B26" s="68">
        <v>0.23</v>
      </c>
      <c r="C26" s="75">
        <v>0.2454982445357814</v>
      </c>
      <c r="D26" s="68">
        <v>0.26</v>
      </c>
      <c r="E26" s="75">
        <v>0.43535921141925016</v>
      </c>
      <c r="F26" s="75">
        <v>0.52479108635097493</v>
      </c>
      <c r="G26" s="75">
        <v>0.18986096688346876</v>
      </c>
      <c r="H26" s="75">
        <v>0.44986096688346877</v>
      </c>
      <c r="I26" s="73">
        <v>1.1665628382622402</v>
      </c>
      <c r="J26" s="69">
        <v>0</v>
      </c>
    </row>
    <row r="27" spans="1:10" x14ac:dyDescent="0.25">
      <c r="A27" s="7" t="s">
        <v>23</v>
      </c>
      <c r="B27" s="68">
        <v>0.33</v>
      </c>
      <c r="C27" s="75">
        <v>0.30092930058684786</v>
      </c>
      <c r="D27" s="68">
        <v>0.33</v>
      </c>
      <c r="E27" s="75">
        <v>0.23622462500101093</v>
      </c>
      <c r="F27" s="75">
        <v>0.40565656565656566</v>
      </c>
      <c r="G27" s="75">
        <v>-6.4704675585836924E-2</v>
      </c>
      <c r="H27" s="75">
        <v>0.26529532441416309</v>
      </c>
      <c r="I27" s="73">
        <v>1.5290754428196369</v>
      </c>
      <c r="J27" s="69">
        <v>0</v>
      </c>
    </row>
    <row r="28" spans="1:10" x14ac:dyDescent="0.25">
      <c r="A28" s="7" t="s">
        <v>24</v>
      </c>
      <c r="B28" s="68">
        <v>0.21</v>
      </c>
      <c r="C28" s="75">
        <v>0.22263843634171465</v>
      </c>
      <c r="D28" s="68">
        <v>0.26700000000000002</v>
      </c>
      <c r="E28" s="75">
        <v>0.37872782315336195</v>
      </c>
      <c r="F28" s="75">
        <v>0.45269016697588127</v>
      </c>
      <c r="G28" s="75">
        <v>0.1560893868116473</v>
      </c>
      <c r="H28" s="75">
        <v>0.42308938681164732</v>
      </c>
      <c r="I28" s="73">
        <v>1.0699634192842842</v>
      </c>
      <c r="J28" s="69">
        <v>0</v>
      </c>
    </row>
    <row r="29" spans="1:10" x14ac:dyDescent="0.25">
      <c r="A29" s="7" t="s">
        <v>25</v>
      </c>
      <c r="B29" s="68">
        <v>0.24</v>
      </c>
      <c r="C29" s="75">
        <v>0.34293230919516837</v>
      </c>
      <c r="D29" s="68">
        <v>0.28999999999999998</v>
      </c>
      <c r="E29" s="75">
        <v>0.42431071431038703</v>
      </c>
      <c r="F29" s="75">
        <v>0.61084010840108405</v>
      </c>
      <c r="G29" s="75">
        <v>8.1378405115218655E-2</v>
      </c>
      <c r="H29" s="75">
        <v>0.37137840511521863</v>
      </c>
      <c r="I29" s="73">
        <v>1.6447916733649965</v>
      </c>
      <c r="J29" s="69">
        <v>0</v>
      </c>
    </row>
    <row r="30" spans="1:10" x14ac:dyDescent="0.25">
      <c r="A30" s="7" t="s">
        <v>26</v>
      </c>
      <c r="B30" s="68">
        <v>0.38900000000000001</v>
      </c>
      <c r="C30" s="75">
        <v>0.38186444424489174</v>
      </c>
      <c r="D30" s="68">
        <v>0.39500000000000002</v>
      </c>
      <c r="E30" s="75">
        <v>0.22302925005015339</v>
      </c>
      <c r="F30" s="75">
        <v>0.26315789473684209</v>
      </c>
      <c r="G30" s="75">
        <v>-0.15883519419473835</v>
      </c>
      <c r="H30" s="75">
        <v>0.23616480580526167</v>
      </c>
      <c r="I30" s="73">
        <v>1.1142976780115093</v>
      </c>
      <c r="J30" s="69">
        <v>0</v>
      </c>
    </row>
    <row r="31" spans="1:10" x14ac:dyDescent="0.25">
      <c r="A31" s="7" t="s">
        <v>27</v>
      </c>
      <c r="B31" s="68">
        <v>0.26</v>
      </c>
      <c r="C31" s="75">
        <v>0.32274396898211499</v>
      </c>
      <c r="D31" s="68">
        <v>0.32800000000000001</v>
      </c>
      <c r="E31" s="75">
        <v>0.28429239502085402</v>
      </c>
      <c r="F31" s="75">
        <v>0.44166666666666665</v>
      </c>
      <c r="G31" s="75">
        <v>-3.8451573961260976E-2</v>
      </c>
      <c r="H31" s="75">
        <v>0.28954842603873904</v>
      </c>
      <c r="I31" s="73">
        <v>1.5253637283028281</v>
      </c>
      <c r="J31" s="69">
        <v>0</v>
      </c>
    </row>
    <row r="32" spans="1:10" x14ac:dyDescent="0.25">
      <c r="A32" s="7" t="s">
        <v>28</v>
      </c>
      <c r="B32" s="68">
        <v>0.13</v>
      </c>
      <c r="C32" s="75">
        <v>0.12315780242420082</v>
      </c>
      <c r="D32" s="68">
        <v>0.21</v>
      </c>
      <c r="E32" s="75">
        <v>0.40069240601939171</v>
      </c>
      <c r="F32" s="75">
        <v>0.37743190661478598</v>
      </c>
      <c r="G32" s="75">
        <v>0.27753460359519089</v>
      </c>
      <c r="H32" s="75">
        <v>0.48753460359519085</v>
      </c>
      <c r="I32" s="73">
        <v>0.77416434409274215</v>
      </c>
      <c r="J32" s="69">
        <v>0</v>
      </c>
    </row>
    <row r="33" spans="1:10" x14ac:dyDescent="0.25">
      <c r="A33" s="7" t="s">
        <v>29</v>
      </c>
      <c r="B33" s="68">
        <v>0.22</v>
      </c>
      <c r="C33" s="75">
        <v>0.30088194323695205</v>
      </c>
      <c r="D33" s="68">
        <v>0.39500000000000002</v>
      </c>
      <c r="E33" s="75">
        <v>0.42079518417416217</v>
      </c>
      <c r="F33" s="75">
        <v>0.54794520547945202</v>
      </c>
      <c r="G33" s="75">
        <v>0.11991324093721012</v>
      </c>
      <c r="H33" s="75">
        <v>0.51491324093721014</v>
      </c>
      <c r="I33" s="73">
        <v>1.064150544045283</v>
      </c>
      <c r="J33" s="69">
        <v>0</v>
      </c>
    </row>
    <row r="34" spans="1:10" x14ac:dyDescent="0.25">
      <c r="A34" s="7" t="s">
        <v>30</v>
      </c>
      <c r="B34" s="68">
        <v>0.31</v>
      </c>
      <c r="C34" s="75">
        <v>0.28188179294919458</v>
      </c>
      <c r="D34" s="68">
        <v>0.31</v>
      </c>
      <c r="E34" s="75">
        <v>0.38147834803013581</v>
      </c>
      <c r="F34" s="75">
        <v>0.16335227272727273</v>
      </c>
      <c r="G34" s="75">
        <v>9.9596555080941229E-2</v>
      </c>
      <c r="H34" s="75">
        <v>0.40959655508094123</v>
      </c>
      <c r="I34" s="73">
        <v>0.39881261378038774</v>
      </c>
      <c r="J34" s="69">
        <v>1</v>
      </c>
    </row>
    <row r="35" spans="1:10" x14ac:dyDescent="0.25">
      <c r="A35" s="7" t="s">
        <v>31</v>
      </c>
      <c r="B35" s="68">
        <v>0.3</v>
      </c>
      <c r="C35" s="75">
        <v>0.21913265489274281</v>
      </c>
      <c r="D35" s="68">
        <v>0.28000000000000003</v>
      </c>
      <c r="E35" s="75">
        <v>0.34705128298784693</v>
      </c>
      <c r="F35" s="75">
        <v>0.4</v>
      </c>
      <c r="G35" s="75">
        <v>0.12791862809510413</v>
      </c>
      <c r="H35" s="75">
        <v>0.40791862809510415</v>
      </c>
      <c r="I35" s="73">
        <v>0.98058772620391843</v>
      </c>
      <c r="J35" s="69">
        <v>0</v>
      </c>
    </row>
    <row r="36" spans="1:10" x14ac:dyDescent="0.25">
      <c r="A36" s="7" t="s">
        <v>32</v>
      </c>
      <c r="B36" s="68">
        <v>0.17</v>
      </c>
      <c r="C36" s="75">
        <v>0.17642625312565841</v>
      </c>
      <c r="D36" s="68">
        <v>0.23</v>
      </c>
      <c r="E36" s="75">
        <v>0.33406556217058636</v>
      </c>
      <c r="F36" s="75">
        <v>0.43040847201210286</v>
      </c>
      <c r="G36" s="75">
        <v>0.15763930904492796</v>
      </c>
      <c r="H36" s="75">
        <v>0.38763930904492794</v>
      </c>
      <c r="I36" s="73">
        <v>1.1103323681815198</v>
      </c>
      <c r="J36" s="69">
        <v>0</v>
      </c>
    </row>
    <row r="37" spans="1:10" x14ac:dyDescent="0.25">
      <c r="A37" s="7" t="s">
        <v>33</v>
      </c>
      <c r="B37" s="68">
        <v>0.26400000000000001</v>
      </c>
      <c r="C37" s="75">
        <v>0.20978490365549973</v>
      </c>
      <c r="D37" s="68">
        <v>0.28000000000000003</v>
      </c>
      <c r="E37" s="75">
        <v>0.27460349038082832</v>
      </c>
      <c r="F37" s="75">
        <v>0.2307353588727433</v>
      </c>
      <c r="G37" s="75">
        <v>6.4818586725328586E-2</v>
      </c>
      <c r="H37" s="75">
        <v>0.34481858672532861</v>
      </c>
      <c r="I37" s="73">
        <v>0.66915000454003848</v>
      </c>
      <c r="J37" s="69">
        <v>0</v>
      </c>
    </row>
    <row r="38" spans="1:10" x14ac:dyDescent="0.25">
      <c r="A38" s="7" t="s">
        <v>34</v>
      </c>
      <c r="B38" s="68">
        <v>0.39700000000000002</v>
      </c>
      <c r="C38" s="75">
        <v>0.46570831898315035</v>
      </c>
      <c r="D38" s="68">
        <v>0.52700000000000002</v>
      </c>
      <c r="E38" s="75">
        <v>0.51733283978139077</v>
      </c>
      <c r="F38" s="75">
        <v>0.71462829736211031</v>
      </c>
      <c r="G38" s="75">
        <v>5.1624520798240425E-2</v>
      </c>
      <c r="H38" s="75">
        <v>0.57862452079824045</v>
      </c>
      <c r="I38" s="73">
        <v>1.2350466868846934</v>
      </c>
      <c r="J38" s="69">
        <v>0</v>
      </c>
    </row>
    <row r="39" spans="1:10" x14ac:dyDescent="0.25">
      <c r="A39" s="7" t="s">
        <v>35</v>
      </c>
      <c r="B39" s="68">
        <v>0.39800000000000002</v>
      </c>
      <c r="C39" s="75">
        <v>0.329882520454575</v>
      </c>
      <c r="D39" s="68">
        <v>0.39800000000000002</v>
      </c>
      <c r="E39" s="75">
        <v>0.38356701654317504</v>
      </c>
      <c r="F39" s="75">
        <v>0.49225806451612902</v>
      </c>
      <c r="G39" s="75">
        <v>5.3684496088600042E-2</v>
      </c>
      <c r="H39" s="75">
        <v>0.45168449608860006</v>
      </c>
      <c r="I39" s="73">
        <v>1.0898272329001308</v>
      </c>
      <c r="J39" s="69">
        <v>0</v>
      </c>
    </row>
    <row r="40" spans="1:10" x14ac:dyDescent="0.25">
      <c r="A40" s="7" t="s">
        <v>36</v>
      </c>
      <c r="B40" s="68">
        <v>0.38800000000000001</v>
      </c>
      <c r="C40" s="75">
        <v>0.34836256742691596</v>
      </c>
      <c r="D40" s="68">
        <v>0.39800000000000002</v>
      </c>
      <c r="E40" s="75">
        <v>0.47607461941301565</v>
      </c>
      <c r="F40" s="75">
        <v>0.48141086749285034</v>
      </c>
      <c r="G40" s="75">
        <v>0.1277120519860997</v>
      </c>
      <c r="H40" s="75">
        <v>0.52571205198609972</v>
      </c>
      <c r="I40" s="73">
        <v>0.91573108448649232</v>
      </c>
      <c r="J40" s="69">
        <v>0</v>
      </c>
    </row>
    <row r="41" spans="1:10" x14ac:dyDescent="0.25">
      <c r="A41" s="7" t="s">
        <v>37</v>
      </c>
      <c r="B41" s="68">
        <v>0.34</v>
      </c>
      <c r="C41" s="75">
        <v>0.32009400362739093</v>
      </c>
      <c r="D41" s="68">
        <v>0.36</v>
      </c>
      <c r="E41" s="75">
        <v>0.44937503636325538</v>
      </c>
      <c r="F41" s="75">
        <v>0.41869918699186992</v>
      </c>
      <c r="G41" s="75">
        <v>0.12928103273586444</v>
      </c>
      <c r="H41" s="75">
        <v>0.48928103273586443</v>
      </c>
      <c r="I41" s="73">
        <v>0.8557437525233117</v>
      </c>
      <c r="J41" s="69">
        <v>0</v>
      </c>
    </row>
    <row r="42" spans="1:10" x14ac:dyDescent="0.25">
      <c r="A42" s="7" t="s">
        <v>38</v>
      </c>
      <c r="B42" s="68">
        <v>2.5000000000000001E-2</v>
      </c>
      <c r="C42" s="75">
        <v>5.2405719465447476E-2</v>
      </c>
      <c r="D42" s="68">
        <v>0.21</v>
      </c>
      <c r="E42" s="75">
        <v>7.8512123548074797E-2</v>
      </c>
      <c r="F42" s="75">
        <v>0.36486893642663454</v>
      </c>
      <c r="G42" s="75">
        <v>2.6106404082627321E-2</v>
      </c>
      <c r="H42" s="75">
        <v>0.23610640408262731</v>
      </c>
      <c r="I42" s="73">
        <v>1.5453580678775056</v>
      </c>
      <c r="J42" s="69">
        <v>0</v>
      </c>
    </row>
    <row r="43" spans="1:10" x14ac:dyDescent="0.25">
      <c r="A43" s="7" t="s">
        <v>39</v>
      </c>
      <c r="B43" s="68">
        <v>0.26</v>
      </c>
      <c r="C43" s="75">
        <v>0.36322689025613819</v>
      </c>
      <c r="D43" s="68">
        <v>0.38400000000000001</v>
      </c>
      <c r="E43" s="75">
        <v>0.37837722624023051</v>
      </c>
      <c r="F43" s="75">
        <v>0.28078335373317015</v>
      </c>
      <c r="G43" s="75">
        <v>1.5150335984092322E-2</v>
      </c>
      <c r="H43" s="75">
        <v>0.39915033598409233</v>
      </c>
      <c r="I43" s="73">
        <v>0.70345263030007932</v>
      </c>
      <c r="J43" s="69">
        <v>0</v>
      </c>
    </row>
    <row r="44" spans="1:10" x14ac:dyDescent="0.25">
      <c r="A44" s="7" t="s">
        <v>40</v>
      </c>
      <c r="B44" s="68">
        <v>0.314</v>
      </c>
      <c r="C44" s="75">
        <v>0.28971902033626051</v>
      </c>
      <c r="D44" s="68">
        <v>0.38</v>
      </c>
      <c r="E44" s="75">
        <v>0.37585521383820009</v>
      </c>
      <c r="F44" s="75">
        <v>0.32142857142857145</v>
      </c>
      <c r="G44" s="75">
        <v>8.6136193501939573E-2</v>
      </c>
      <c r="H44" s="75">
        <v>0.46613619350193958</v>
      </c>
      <c r="I44" s="73">
        <v>0.68955935177179928</v>
      </c>
      <c r="J44" s="69">
        <v>0</v>
      </c>
    </row>
    <row r="45" spans="1:10" x14ac:dyDescent="0.25">
      <c r="A45" s="7" t="s">
        <v>41</v>
      </c>
      <c r="B45" s="68">
        <v>0.25</v>
      </c>
      <c r="C45" s="75">
        <v>0.25579614136521123</v>
      </c>
      <c r="D45" s="68">
        <v>0.27200000000000002</v>
      </c>
      <c r="E45" s="75">
        <v>0.29559987928695897</v>
      </c>
      <c r="F45" s="75">
        <v>0.47213717085119411</v>
      </c>
      <c r="G45" s="75">
        <v>3.9803737921747739E-2</v>
      </c>
      <c r="H45" s="75">
        <v>0.31180373792174776</v>
      </c>
      <c r="I45" s="73">
        <v>1.5142126710799235</v>
      </c>
      <c r="J45" s="69">
        <v>0</v>
      </c>
    </row>
    <row r="46" spans="1:10" x14ac:dyDescent="0.25">
      <c r="A46" s="7" t="s">
        <v>42</v>
      </c>
      <c r="B46" s="68">
        <v>0.34100000000000003</v>
      </c>
      <c r="C46" s="75">
        <v>0.32283533672203291</v>
      </c>
      <c r="D46" s="68">
        <v>0.36</v>
      </c>
      <c r="E46" s="75">
        <v>0.36014050617247761</v>
      </c>
      <c r="F46" s="75">
        <v>0.30564784053156147</v>
      </c>
      <c r="G46" s="75">
        <v>3.7305169450444708E-2</v>
      </c>
      <c r="H46" s="75">
        <v>0.3973051694504447</v>
      </c>
      <c r="I46" s="73">
        <v>0.76930245069384751</v>
      </c>
      <c r="J46" s="69">
        <v>0</v>
      </c>
    </row>
    <row r="47" spans="1:10" x14ac:dyDescent="0.25">
      <c r="A47" s="7" t="s">
        <v>43</v>
      </c>
      <c r="B47" s="68">
        <v>0.33</v>
      </c>
      <c r="C47" s="75">
        <v>0.19753424622441074</v>
      </c>
      <c r="D47" s="68">
        <v>0.31</v>
      </c>
      <c r="E47" s="75">
        <v>0.40714399180272842</v>
      </c>
      <c r="F47" s="75">
        <v>0.32504440497335702</v>
      </c>
      <c r="G47" s="75">
        <v>0.20960974557831769</v>
      </c>
      <c r="H47" s="75">
        <v>0.51960974557831774</v>
      </c>
      <c r="I47" s="73">
        <v>0.62555486639610181</v>
      </c>
      <c r="J47" s="69">
        <v>0</v>
      </c>
    </row>
    <row r="48" spans="1:10" x14ac:dyDescent="0.25">
      <c r="A48" s="7" t="s">
        <v>44</v>
      </c>
      <c r="B48" s="68">
        <v>0.45</v>
      </c>
      <c r="C48" s="75">
        <v>0.21682579909280442</v>
      </c>
      <c r="D48" s="68">
        <v>0.45</v>
      </c>
      <c r="E48" s="75">
        <v>0.28504457250868676</v>
      </c>
      <c r="F48" s="75">
        <v>0.47942421676545299</v>
      </c>
      <c r="G48" s="75">
        <v>6.8218773415882339E-2</v>
      </c>
      <c r="H48" s="75">
        <v>0.51821877341588229</v>
      </c>
      <c r="I48" s="73">
        <v>0.92513865062295653</v>
      </c>
      <c r="J48" s="69">
        <v>0</v>
      </c>
    </row>
    <row r="49" spans="1:10" x14ac:dyDescent="0.25">
      <c r="A49" s="7" t="s">
        <v>45</v>
      </c>
      <c r="B49" s="68">
        <v>0.27700000000000002</v>
      </c>
      <c r="C49" s="75">
        <v>0.27114406175840244</v>
      </c>
      <c r="D49" s="68">
        <v>0.309</v>
      </c>
      <c r="E49" s="75">
        <v>0.29755767047880965</v>
      </c>
      <c r="F49" s="75">
        <v>0.38011695906432746</v>
      </c>
      <c r="G49" s="75">
        <v>2.6413608720407211E-2</v>
      </c>
      <c r="H49" s="75">
        <v>0.33541360872040721</v>
      </c>
      <c r="I49" s="73">
        <v>1.1332782844275824</v>
      </c>
      <c r="J49" s="69">
        <v>0</v>
      </c>
    </row>
    <row r="50" spans="1:10" x14ac:dyDescent="0.25">
      <c r="A50" s="7" t="s">
        <v>46</v>
      </c>
      <c r="B50" s="68">
        <v>0.27</v>
      </c>
      <c r="C50" s="75">
        <v>0.40268093084405443</v>
      </c>
      <c r="D50" s="68">
        <v>0.44700000000000001</v>
      </c>
      <c r="E50" s="75">
        <v>0.44385557596552516</v>
      </c>
      <c r="F50" s="75">
        <v>0.53398058252427183</v>
      </c>
      <c r="G50" s="75">
        <v>4.1174645121470732E-2</v>
      </c>
      <c r="H50" s="75">
        <v>0.48817464512147074</v>
      </c>
      <c r="I50" s="73">
        <v>1.093831045632047</v>
      </c>
      <c r="J50" s="69">
        <v>0</v>
      </c>
    </row>
    <row r="51" spans="1:10" x14ac:dyDescent="0.25">
      <c r="A51" s="7" t="s">
        <v>47</v>
      </c>
      <c r="B51" s="68">
        <v>0.42199999999999999</v>
      </c>
      <c r="C51" s="75">
        <v>0.46317574830063357</v>
      </c>
      <c r="D51" s="68">
        <v>0.45</v>
      </c>
      <c r="E51" s="75">
        <v>0.5742405209505943</v>
      </c>
      <c r="F51" s="75">
        <v>0.6189770200148258</v>
      </c>
      <c r="G51" s="75">
        <v>0.11106477264996073</v>
      </c>
      <c r="H51" s="75">
        <v>0.56106477264996069</v>
      </c>
      <c r="I51" s="73">
        <v>1.1032184699305576</v>
      </c>
      <c r="J51" s="69">
        <v>0</v>
      </c>
    </row>
    <row r="52" spans="1:10" x14ac:dyDescent="0.25">
      <c r="A52" s="7" t="s">
        <v>48</v>
      </c>
      <c r="B52" s="68">
        <v>0.19800000000000001</v>
      </c>
      <c r="C52" s="75">
        <v>0.13584620513737278</v>
      </c>
      <c r="D52" s="68">
        <v>0.26</v>
      </c>
      <c r="E52" s="75">
        <v>0.35915001125196599</v>
      </c>
      <c r="F52" s="75">
        <v>0.29971988795518206</v>
      </c>
      <c r="G52" s="75">
        <v>0.22330380611459322</v>
      </c>
      <c r="H52" s="75">
        <v>0.48330380611459323</v>
      </c>
      <c r="I52" s="73">
        <v>0.62014799834644241</v>
      </c>
      <c r="J52" s="69">
        <v>0</v>
      </c>
    </row>
    <row r="53" spans="1:10" x14ac:dyDescent="0.25">
      <c r="A53" s="7" t="s">
        <v>49</v>
      </c>
      <c r="B53" s="68">
        <v>0.41</v>
      </c>
      <c r="C53" s="75">
        <v>0.29414749485491853</v>
      </c>
      <c r="D53" s="68">
        <v>0.45200000000000001</v>
      </c>
      <c r="E53" s="75">
        <v>0.4998360538738531</v>
      </c>
      <c r="F53" s="75">
        <v>0.42241379310344829</v>
      </c>
      <c r="G53" s="75">
        <v>0.20568855901893457</v>
      </c>
      <c r="H53" s="75">
        <v>0.65768855901893453</v>
      </c>
      <c r="I53" s="73">
        <v>0.64227024677692046</v>
      </c>
      <c r="J53" s="69">
        <v>0</v>
      </c>
    </row>
    <row r="54" spans="1:10" x14ac:dyDescent="0.25">
      <c r="A54" s="7" t="s">
        <v>50</v>
      </c>
      <c r="B54" s="68">
        <v>0.19800000000000001</v>
      </c>
      <c r="C54" s="75">
        <v>0.22709838419810957</v>
      </c>
      <c r="D54" s="68">
        <v>0.33</v>
      </c>
      <c r="E54" s="75">
        <v>0.37647535068728821</v>
      </c>
      <c r="F54" s="75">
        <v>0.4059613769941226</v>
      </c>
      <c r="G54" s="75">
        <v>0.14937696648917864</v>
      </c>
      <c r="H54" s="75">
        <v>0.47937696648917866</v>
      </c>
      <c r="I54" s="73">
        <v>0.84685207127757711</v>
      </c>
      <c r="J54" s="69">
        <v>0</v>
      </c>
    </row>
    <row r="55" spans="1:10" x14ac:dyDescent="0.25">
      <c r="A55" s="70" t="s">
        <v>51</v>
      </c>
      <c r="B55" s="71">
        <v>0.26800000000000002</v>
      </c>
      <c r="C55" s="76">
        <v>0.18658431810816722</v>
      </c>
      <c r="D55" s="71">
        <v>0.27800000000000002</v>
      </c>
      <c r="E55" s="76">
        <v>0.33466641289882304</v>
      </c>
      <c r="F55" s="76">
        <v>0.27860696517412936</v>
      </c>
      <c r="G55" s="76">
        <v>0.14808209479065582</v>
      </c>
      <c r="H55" s="76">
        <v>0.42608209479065584</v>
      </c>
      <c r="I55" s="74">
        <v>0.65388095059712736</v>
      </c>
      <c r="J55" s="72">
        <v>0</v>
      </c>
    </row>
    <row r="57" spans="1:10" x14ac:dyDescent="0.25">
      <c r="A57" s="89" t="s">
        <v>69</v>
      </c>
    </row>
    <row r="58" spans="1:10" x14ac:dyDescent="0.25">
      <c r="A58" s="2" t="s">
        <v>119</v>
      </c>
    </row>
  </sheetData>
  <pageMargins left="0.7" right="0.7" top="0.75" bottom="0.75" header="0.3" footer="0.3"/>
  <tableParts count="1">
    <tablePart r:id="rId1"/>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38280E7-1E0D-42F2-A1FA-F6B0E6859198}">
  <dimension ref="A3:A55"/>
  <sheetViews>
    <sheetView workbookViewId="0">
      <selection activeCell="D3" sqref="D3:D7"/>
    </sheetView>
  </sheetViews>
  <sheetFormatPr defaultRowHeight="15" x14ac:dyDescent="0.25"/>
  <cols>
    <col min="1" max="1" width="17.5703125" customWidth="1"/>
  </cols>
  <sheetData>
    <row r="3" spans="1:1" x14ac:dyDescent="0.25">
      <c r="A3" t="s">
        <v>70</v>
      </c>
    </row>
    <row r="4" spans="1:1" x14ac:dyDescent="0.25">
      <c r="A4" t="s">
        <v>0</v>
      </c>
    </row>
    <row r="5" spans="1:1" x14ac:dyDescent="0.25">
      <c r="A5" t="s">
        <v>1</v>
      </c>
    </row>
    <row r="6" spans="1:1" x14ac:dyDescent="0.25">
      <c r="A6" t="s">
        <v>2</v>
      </c>
    </row>
    <row r="7" spans="1:1" x14ac:dyDescent="0.25">
      <c r="A7" t="s">
        <v>3</v>
      </c>
    </row>
    <row r="8" spans="1:1" x14ac:dyDescent="0.25">
      <c r="A8" t="s">
        <v>4</v>
      </c>
    </row>
    <row r="9" spans="1:1" x14ac:dyDescent="0.25">
      <c r="A9" t="s">
        <v>5</v>
      </c>
    </row>
    <row r="10" spans="1:1" x14ac:dyDescent="0.25">
      <c r="A10" t="s">
        <v>6</v>
      </c>
    </row>
    <row r="11" spans="1:1" x14ac:dyDescent="0.25">
      <c r="A11" t="s">
        <v>7</v>
      </c>
    </row>
    <row r="12" spans="1:1" x14ac:dyDescent="0.25">
      <c r="A12" t="s">
        <v>8</v>
      </c>
    </row>
    <row r="13" spans="1:1" x14ac:dyDescent="0.25">
      <c r="A13" t="s">
        <v>9</v>
      </c>
    </row>
    <row r="14" spans="1:1" x14ac:dyDescent="0.25">
      <c r="A14" t="s">
        <v>10</v>
      </c>
    </row>
    <row r="15" spans="1:1" x14ac:dyDescent="0.25">
      <c r="A15" t="s">
        <v>11</v>
      </c>
    </row>
    <row r="16" spans="1:1" x14ac:dyDescent="0.25">
      <c r="A16" t="s">
        <v>12</v>
      </c>
    </row>
    <row r="17" spans="1:1" x14ac:dyDescent="0.25">
      <c r="A17" t="s">
        <v>13</v>
      </c>
    </row>
    <row r="18" spans="1:1" x14ac:dyDescent="0.25">
      <c r="A18" t="s">
        <v>14</v>
      </c>
    </row>
    <row r="19" spans="1:1" x14ac:dyDescent="0.25">
      <c r="A19" t="s">
        <v>15</v>
      </c>
    </row>
    <row r="20" spans="1:1" x14ac:dyDescent="0.25">
      <c r="A20" t="s">
        <v>16</v>
      </c>
    </row>
    <row r="21" spans="1:1" x14ac:dyDescent="0.25">
      <c r="A21" t="s">
        <v>17</v>
      </c>
    </row>
    <row r="22" spans="1:1" x14ac:dyDescent="0.25">
      <c r="A22" t="s">
        <v>18</v>
      </c>
    </row>
    <row r="23" spans="1:1" x14ac:dyDescent="0.25">
      <c r="A23" t="s">
        <v>19</v>
      </c>
    </row>
    <row r="24" spans="1:1" x14ac:dyDescent="0.25">
      <c r="A24" t="s">
        <v>20</v>
      </c>
    </row>
    <row r="25" spans="1:1" x14ac:dyDescent="0.25">
      <c r="A25" t="s">
        <v>21</v>
      </c>
    </row>
    <row r="26" spans="1:1" x14ac:dyDescent="0.25">
      <c r="A26" t="s">
        <v>22</v>
      </c>
    </row>
    <row r="27" spans="1:1" x14ac:dyDescent="0.25">
      <c r="A27" t="s">
        <v>23</v>
      </c>
    </row>
    <row r="28" spans="1:1" x14ac:dyDescent="0.25">
      <c r="A28" t="s">
        <v>24</v>
      </c>
    </row>
    <row r="29" spans="1:1" x14ac:dyDescent="0.25">
      <c r="A29" t="s">
        <v>25</v>
      </c>
    </row>
    <row r="30" spans="1:1" x14ac:dyDescent="0.25">
      <c r="A30" t="s">
        <v>26</v>
      </c>
    </row>
    <row r="31" spans="1:1" x14ac:dyDescent="0.25">
      <c r="A31" t="s">
        <v>27</v>
      </c>
    </row>
    <row r="32" spans="1:1" x14ac:dyDescent="0.25">
      <c r="A32" t="s">
        <v>28</v>
      </c>
    </row>
    <row r="33" spans="1:1" x14ac:dyDescent="0.25">
      <c r="A33" t="s">
        <v>29</v>
      </c>
    </row>
    <row r="34" spans="1:1" x14ac:dyDescent="0.25">
      <c r="A34" t="s">
        <v>30</v>
      </c>
    </row>
    <row r="35" spans="1:1" x14ac:dyDescent="0.25">
      <c r="A35" t="s">
        <v>31</v>
      </c>
    </row>
    <row r="36" spans="1:1" x14ac:dyDescent="0.25">
      <c r="A36" t="s">
        <v>32</v>
      </c>
    </row>
    <row r="37" spans="1:1" x14ac:dyDescent="0.25">
      <c r="A37" t="s">
        <v>33</v>
      </c>
    </row>
    <row r="38" spans="1:1" x14ac:dyDescent="0.25">
      <c r="A38" t="s">
        <v>34</v>
      </c>
    </row>
    <row r="39" spans="1:1" x14ac:dyDescent="0.25">
      <c r="A39" t="s">
        <v>35</v>
      </c>
    </row>
    <row r="40" spans="1:1" x14ac:dyDescent="0.25">
      <c r="A40" t="s">
        <v>36</v>
      </c>
    </row>
    <row r="41" spans="1:1" x14ac:dyDescent="0.25">
      <c r="A41" t="s">
        <v>37</v>
      </c>
    </row>
    <row r="42" spans="1:1" x14ac:dyDescent="0.25">
      <c r="A42" t="s">
        <v>38</v>
      </c>
    </row>
    <row r="43" spans="1:1" x14ac:dyDescent="0.25">
      <c r="A43" t="s">
        <v>39</v>
      </c>
    </row>
    <row r="44" spans="1:1" x14ac:dyDescent="0.25">
      <c r="A44" t="s">
        <v>40</v>
      </c>
    </row>
    <row r="45" spans="1:1" x14ac:dyDescent="0.25">
      <c r="A45" t="s">
        <v>41</v>
      </c>
    </row>
    <row r="46" spans="1:1" x14ac:dyDescent="0.25">
      <c r="A46" t="s">
        <v>42</v>
      </c>
    </row>
    <row r="47" spans="1:1" x14ac:dyDescent="0.25">
      <c r="A47" t="s">
        <v>43</v>
      </c>
    </row>
    <row r="48" spans="1:1" x14ac:dyDescent="0.25">
      <c r="A48" t="s">
        <v>44</v>
      </c>
    </row>
    <row r="49" spans="1:1" x14ac:dyDescent="0.25">
      <c r="A49" t="s">
        <v>45</v>
      </c>
    </row>
    <row r="50" spans="1:1" x14ac:dyDescent="0.25">
      <c r="A50" t="s">
        <v>46</v>
      </c>
    </row>
    <row r="51" spans="1:1" x14ac:dyDescent="0.25">
      <c r="A51" t="s">
        <v>47</v>
      </c>
    </row>
    <row r="52" spans="1:1" x14ac:dyDescent="0.25">
      <c r="A52" t="s">
        <v>48</v>
      </c>
    </row>
    <row r="53" spans="1:1" x14ac:dyDescent="0.25">
      <c r="A53" t="s">
        <v>49</v>
      </c>
    </row>
    <row r="54" spans="1:1" x14ac:dyDescent="0.25">
      <c r="A54" t="s">
        <v>50</v>
      </c>
    </row>
    <row r="55" spans="1:1" x14ac:dyDescent="0.25">
      <c r="A55" t="s">
        <v>51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Overview</vt:lpstr>
      <vt:lpstr>Assessment Summary</vt:lpstr>
      <vt:lpstr>ERQ2</vt:lpstr>
      <vt:lpstr>MEQ2</vt:lpstr>
      <vt:lpstr>ERQ4</vt:lpstr>
      <vt:lpstr>CRED</vt:lpstr>
      <vt:lpstr>Lookups</vt:lpstr>
    </vt:vector>
  </TitlesOfParts>
  <Company>Project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Shieh, Yann-Yann</dc:creator>
  <cp:lastModifiedBy>Quinn, Michael</cp:lastModifiedBy>
  <cp:lastPrinted>2024-10-17T13:00:55Z</cp:lastPrinted>
  <dcterms:created xsi:type="dcterms:W3CDTF">2024-10-02T18:56:09Z</dcterms:created>
  <dcterms:modified xsi:type="dcterms:W3CDTF">2024-10-17T14:02:07Z</dcterms:modified>
</cp:coreProperties>
</file>